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1" sheetId="2" r:id="rId2"/>
    <sheet name="SO 180" sheetId="3" r:id="rId3"/>
  </sheets>
  <definedNames/>
  <calcPr/>
  <webPublishing/>
</workbook>
</file>

<file path=xl/sharedStrings.xml><?xml version="1.0" encoding="utf-8"?>
<sst xmlns="http://schemas.openxmlformats.org/spreadsheetml/2006/main" count="1080" uniqueCount="363">
  <si>
    <t>ASPE10</t>
  </si>
  <si>
    <t>S</t>
  </si>
  <si>
    <t>Firma: ÚDRŽBA SILNIC Královéhradeckého kraje a.s.</t>
  </si>
  <si>
    <t>Soupis prací objektu</t>
  </si>
  <si>
    <t xml:space="preserve">Stavba: </t>
  </si>
  <si>
    <t>35939a</t>
  </si>
  <si>
    <t>III/3051 Albrechtice nad Orlicí – hranice okresu RK – PA, I. etapa_KHK_neoceněný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</si>
  <si>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</si>
  <si>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</si>
  <si>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</si>
  <si>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</si>
  <si>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</si>
  <si>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</si>
  <si>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</si>
  <si>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</si>
  <si>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</si>
  <si>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</si>
  <si>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</si>
  <si>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</si>
  <si>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</si>
  <si>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</si>
  <si>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</si>
  <si>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</si>
  <si>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</si>
  <si>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</si>
  <si>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</si>
  <si>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</si>
  <si>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</si>
  <si>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</si>
  <si>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</si>
  <si>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</si>
  <si>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</si>
  <si>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</si>
  <si>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</si>
  <si>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</si>
  <si>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</si>
  <si>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</si>
  <si>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</si>
  <si>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</si>
  <si>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</si>
  <si>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</si>
  <si>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Úhrnná částka musí obsahovat veškeré náklady na dočasné úpravy a regulaci dopravy (i pěší) na staveništi a nezbytné značení a opatření vyplývající z požadavků BOZP na staveništi. Po dobu realizace stavby zajištěn přístup k objektům pro požární techniku, policii, záchranné služby.  
PEVNÁ CENA</t>
  </si>
  <si>
    <t>VV</t>
  </si>
  <si>
    <t>1=1,000 [A]</t>
  </si>
  <si>
    <t>TS</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</si>
  <si>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</si>
  <si>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</si>
  <si>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Přechody nutno ochránit. Zajištění stavby proti škodám na okolních pozemcích a objektech.   
Pevná cena</t>
  </si>
  <si>
    <t>zahrnuje veškeré náklady spojené s objednatelem požadovanými zařízeními</t>
  </si>
  <si>
    <t>02910</t>
  </si>
  <si>
    <t>OSTATNÍ POŽADAVKY - ZEMĚMĚŘIČSKÁ MĚŘENÍ</t>
  </si>
  <si>
    <t>Zaměření skutečného provedení díla ke kolaudaci stavby. 3x tištěné paré + CD  
PEVNÁ CENA</t>
  </si>
  <si>
    <t>02911</t>
  </si>
  <si>
    <t>OSTATNÍ POŽADAVKY - GEODETICKÉ ZAMĚŘENÍ</t>
  </si>
  <si>
    <t>Věškerá nutná zaměření k realizaci díla (např. zaměření stavby před výstavbou, vytčení stavby, obvodu staveniště,...) a k uvedení stavby do úžívání a předání dokončeného díla.   
Pevná cena</t>
  </si>
  <si>
    <t>Zaměření vrstev pro určení kubatur sanací a pro určení kubatur konstrukčních vrstev a celkových plošných a délkových výměr.   
Pevná cena</t>
  </si>
  <si>
    <t>Geometrický plán pro majetkové vypořádání vlastnických vztahů, potvrzený katastrálním úřadem.   
PEVNÁ CENA</t>
  </si>
  <si>
    <t>7</t>
  </si>
  <si>
    <t>02940</t>
  </si>
  <si>
    <t>OSTATNÍ POŽADAVKY - VYPRACOVÁNÍ DOKUMENTACE</t>
  </si>
  <si>
    <t>Vypracování dokumentace skutečného provedení stavby DSPS ve 3 vyhotoveních + 1x CD nosič   
PEVNÁ CENA</t>
  </si>
  <si>
    <t>8</t>
  </si>
  <si>
    <t>02943</t>
  </si>
  <si>
    <t>OSTATNÍ POŽADAVKY - VYPRACOVÁNÍ REALIZAČNÍ DOKUMENTACE</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</si>
  <si>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Zadavatel poskytne uzavřený formát *.pdf.   
PEVNÁ CENA</t>
  </si>
  <si>
    <t>zahrnuje veškeré náklady spojené s objednatelem požadovanými pracemi</t>
  </si>
  <si>
    <t>02946</t>
  </si>
  <si>
    <t>OSTAT POŽADAVKY - FOTODOKUMENTACE</t>
  </si>
  <si>
    <t>1x měsíčně sada barevných fotografií v tištěné i elektronické formě  
3x závěrečná fotodokumentace v albu s popisem v tištěné i elektronické formě  
PEVNÁ CENA</t>
  </si>
  <si>
    <t>02950</t>
  </si>
  <si>
    <t>OSTATNÍ POŽADAVKY - POSUDKY, KONTROLY, REVIZNÍ ZPRÁVY</t>
  </si>
  <si>
    <t>Zjištění a zdokumentování stávajícícho stavu zástavby a objektů, které mohou být dotčeny stavbou před započetím stavebních prací. PEVNÁ CENA</t>
  </si>
  <si>
    <t>11</t>
  </si>
  <si>
    <t>02991</t>
  </si>
  <si>
    <t>OSTATNÍ POŽADAVKY - INFORMAČNÍ TABULE</t>
  </si>
  <si>
    <t>KUS</t>
  </si>
  <si>
    <t>Náklady na zřízení informačních tabulí s údaji o stavbě s textem dle vzoru objednatele.  
PEVNÁ CENA</t>
  </si>
  <si>
    <t>2=2,000 [A]</t>
  </si>
  <si>
    <t>SO 101.1</t>
  </si>
  <si>
    <t>Komunikace</t>
  </si>
  <si>
    <t>014111</t>
  </si>
  <si>
    <t>POPLATKY ZA SKLÁDKU TYP S-IO (INERTNÍ ODPAD)</t>
  </si>
  <si>
    <t>T</t>
  </si>
  <si>
    <t>Inertní odpad, beton - obrubníky včetně lože, krajníky včetně lože, UV a dlaždice</t>
  </si>
  <si>
    <t>pol.č. 11318 - 83,3*2,4=199,920 [A] 
pol.č. 11352 - 950*0,25*0,15*1*1,5*2,4=128,250 [B] 
pol.č. 11354 - 38*0,5*0,25*0,08*1,5*2,4=1,368 [C] 
pol.č. 96687 - 4*2*1*1*0,3=2,400 [D] 
Celkem: A+B+C+D=331,938 [E]</t>
  </si>
  <si>
    <t>014121</t>
  </si>
  <si>
    <t>POPLATKY ZA SKLÁDKU TYP S-OO (OSTATNÍ ODPAD)</t>
  </si>
  <si>
    <t>Ostatní odpad, zemina a kce vrstvy, 1900 kg/m3</t>
  </si>
  <si>
    <t>pol.č. 12110 - 16*1,9=30,400 [A] 
pol.č. 12920 - 2*1,9=3,800 [B] 
pol.č. 12933 - 40*0,5*1,9=38,000 [C] 
pol.č. 129946 - 200*0,5*3,14*0,2*0,2*1,9=23,864 [D] 
pol.č. 13173 - 772,75*1,9=1 468,225 [E] 
pol.č. 132738 - 2944*1,9=5 593,600 [F] 
pol.č. 12980 - 2*3,14*0,25*0,25*1,9=0,746 [G] 
Celkem: A+B+C+D+E+F+G=7 158,635 [H]</t>
  </si>
  <si>
    <t>Zemní práce</t>
  </si>
  <si>
    <t>11318</t>
  </si>
  <si>
    <t>ODSTRANĚNÍ KRYTU ZPEVNĚNÝCH PLOCH Z DLAŽDIC</t>
  </si>
  <si>
    <t>M3</t>
  </si>
  <si>
    <t>Včetně odvozu a uložení na skládku  
Odvozová vzdálenost v režii zhotovitele.</t>
  </si>
  <si>
    <t>833*0,1=83,300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</si>
  <si>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</si>
  <si>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</si>
  <si>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OBRUBNÍKŮ BETONOVÝCH</t>
  </si>
  <si>
    <t>M</t>
  </si>
  <si>
    <t>Včetně odvozu a uložení na skládku.  
Odvozová vzdálenost v režii zhotovitele.</t>
  </si>
  <si>
    <t>950=950,000 [A]</t>
  </si>
  <si>
    <t>11354</t>
  </si>
  <si>
    <t>ODSTRANĚNÍ OBRUB Z KRAJNÍKŮ</t>
  </si>
  <si>
    <t>38=38,000 [A]</t>
  </si>
  <si>
    <t>11372</t>
  </si>
  <si>
    <t>FRÉZOVÁNÍ ZPEVNĚNÝCH PLOCH ASFALTOVÝCH</t>
  </si>
  <si>
    <t>v tl.80mm  
Zhotovitel v ceně zohlední možnost zpětného využití vyfrézovaného materiálu na stavbě  
Vygenerováno v grafickém prostředí MicroStation</t>
  </si>
  <si>
    <t>4010*0,08=320,800 [A]</t>
  </si>
  <si>
    <t>Položka zahrnuje veškerou manipulaci s vybouranou sutí a s vybouranými hmotami vč. uložení na skládku dodavatele.</t>
  </si>
  <si>
    <t>v tl. 70mm  
Zhotovitel v ceně zohlední možnost zpětného využití vyfrézovaného materiálu na stavbě  
Vygenerováno v grafickém prostředí MicroStation</t>
  </si>
  <si>
    <t>50% z plochy 
0,5*4010*0,07=140,350 [A]</t>
  </si>
  <si>
    <t>113765</t>
  </si>
  <si>
    <t>FRÉZOVÁNÍ DRÁŽKY PRŮŘEZU DO 600MM2 V ASFALTOVÉ VOZOVCE</t>
  </si>
  <si>
    <t>Proříznutí spáry v napojení: 925 m  
Oprava poruch - trhlin:500 m  
viz. C.1.2.1. Situace  
Zhotovitel v ceně zohlední možnost zpětného využití materiálu nastavbě.</t>
  </si>
  <si>
    <t>27+67,5+82+15+17,5+19,5+20+30+23+59+44,5+520+500=1 425,000 [A]</t>
  </si>
  <si>
    <t>Položka zahrnuje veškerou manipulaci s vybouranou sutí a s vybouranými hmotami vč. uložení na skládku.</t>
  </si>
  <si>
    <t>12110</t>
  </si>
  <si>
    <t>SEJMUTÍ ORNICE NEBO LESNÍ PŮDY</t>
  </si>
  <si>
    <t>20*8*0,1=16,000 [A]</t>
  </si>
  <si>
    <t>položka zahrnuje sejmutí ornice bez ohledu na tloušťku vrstvy a její vodorovnou dopravu  
nezahrnuje uložení na trvalou skládku</t>
  </si>
  <si>
    <t>12920</t>
  </si>
  <si>
    <t>ČIŠTĚNÍ KRAJNIC OD NÁNOSU</t>
  </si>
  <si>
    <t>Průměrná tlouštka 100mm  
Včetně odvozu a uložení na skládku.  
Odvozová vzdálenost v režii zhotovitele.</t>
  </si>
  <si>
    <t>0,1*0,5*20*2=2,000 [A]</t>
  </si>
  <si>
    <t>- vodorovná a svislá doprava, přemístění, přeložení, manipulace s výkopkem a uložení na skládku (bez poplatku)</t>
  </si>
  <si>
    <t>12933</t>
  </si>
  <si>
    <t>ČIŠTĚNÍ PŘÍKOPŮ OD NÁNOSU PŘES 0,50M3/M</t>
  </si>
  <si>
    <t>Reprofilace a dotvarování příkopů s ohledem na budoucí funkčnost odvodnění.   
Včetně odvozu a uložení na skládku.  
Odvozová vzdálenost v režii zhotovitele.  
viz. C.1.2.1. Situace a C.1.2.3. Vzorové příčné řezy</t>
  </si>
  <si>
    <t>20*2=40,000 [A]</t>
  </si>
  <si>
    <t>12</t>
  </si>
  <si>
    <t>12980</t>
  </si>
  <si>
    <t>ČIŠTĚNÍ ULIČNÍCH VPUSTÍ</t>
  </si>
  <si>
    <t>Čištění stávajících UV - 2 ks, včetně odvozu a uložení na skládku.  
Odvozová vzdálenost v režii zhotovitele.</t>
  </si>
  <si>
    <t>13</t>
  </si>
  <si>
    <t>129946</t>
  </si>
  <si>
    <t>ČIŠTĚNÍ POTRUBÍ DN DO 400MM</t>
  </si>
  <si>
    <t>včetně odvozu a uložení na skládku.  
Odvozová vzdálenost v režii zhotovitele.</t>
  </si>
  <si>
    <t>200=200,000 [A]</t>
  </si>
  <si>
    <t>14</t>
  </si>
  <si>
    <t>13173</t>
  </si>
  <si>
    <t>HLOUBENÍ JAM ZAPAŽ I NEPAŽ TŘ. I</t>
  </si>
  <si>
    <t>Provedení dle zadávací dokumetace.  
Včetně odvozu a uložení na skládku.  
Odvozová vzdálenost v režii zhotovitele.</t>
  </si>
  <si>
    <t>Zasakovací galerie: 20*8*2,5=400,000 [A]  
V místě UV: 2,5*2,5*2*21=262,500 [B] 
V místě nových šachet: 3,5*3,5*3*3=110,250 [C] 
Celkem: A+B+C=772,750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</si>
  <si>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</si>
  <si>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t>
  </si>
  <si>
    <t>13273</t>
  </si>
  <si>
    <t>HLOUBENÍ RÝH ŠÍŘ DO 2M PAŽ I NEPAŽ TŘ. I</t>
  </si>
  <si>
    <t>PVC DN150: 594=594,000 [A] 
PVC DN200: 142=142,000 [B] 
Celkem: (A+B)*2*2=2 944,000 [C]</t>
  </si>
  <si>
    <t>16</t>
  </si>
  <si>
    <t>17481</t>
  </si>
  <si>
    <t>ZÁSYP JAM A RÝH Z NAKUPOVANÝCH MATERIÁLŮ</t>
  </si>
  <si>
    <t>ŠD, fr. 0 - 32 mm</t>
  </si>
  <si>
    <t>UV: 2,5*2,5*2*1=12,500 [A] 
Zásyp okolo nových UV: 2*(2,5*2,5-0,5*0,5)*21=252,000 [B] 
Zásyp okolo nových šachet: 3*(3,5*3,5-3,14*0,65*0,65)*3=98,310 [C] 
Celkem: A+B+C=362,810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</si>
  <si>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</si>
  <si>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t>
  </si>
  <si>
    <t>ŠD, fr. 63 - 125 mm</t>
  </si>
  <si>
    <t>0,5*8*20=80,000 [A]</t>
  </si>
  <si>
    <t>18</t>
  </si>
  <si>
    <t>ŠD, fr. 32 - 63 mm</t>
  </si>
  <si>
    <t>2*8*20=320,000 [A]</t>
  </si>
  <si>
    <t>19</t>
  </si>
  <si>
    <t>17581</t>
  </si>
  <si>
    <t>OBSYP POTRUBÍ A OBJEKTŮ Z NAKUPOVANÝCH MATERIÁLŮ</t>
  </si>
  <si>
    <t>ŠD 0-63 mm</t>
  </si>
  <si>
    <t>(2-0,6-0,275-0,18)*2*719=1 358,910 [A] 
(2-0,6-0,275-0,10)*2*17=34,850 [B] 
A+B=1 393,760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</si>
  <si>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</si>
  <si>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20</t>
  </si>
  <si>
    <t>ŠP</t>
  </si>
  <si>
    <t>(0,1+0,2+0,3)*2*736=883,200 [A]</t>
  </si>
  <si>
    <t>21</t>
  </si>
  <si>
    <t>DK 22-32</t>
  </si>
  <si>
    <t>(0,125+0,15)*2*736=404,800 [A]</t>
  </si>
  <si>
    <t>22</t>
  </si>
  <si>
    <t>18230</t>
  </si>
  <si>
    <t>ROZPROSTŘENÍ ORNICE V ROVINĚ</t>
  </si>
  <si>
    <t>Včetně nákupu vhodného materiálu</t>
  </si>
  <si>
    <t>85*0,1=8,500 [A]</t>
  </si>
  <si>
    <t>položka zahrnuje:  
nutné přemístění ornice z dočasných skládek vzdálených do 50m  
rozprostření ornice v předepsané tloušťce v rovině a ve svahu do 1:5</t>
  </si>
  <si>
    <t>Základy</t>
  </si>
  <si>
    <t>23</t>
  </si>
  <si>
    <t>21361</t>
  </si>
  <si>
    <t>DRENÁŽNÍ VRSTVY Z GEOTEXTILIE</t>
  </si>
  <si>
    <t>M2</t>
  </si>
  <si>
    <t>geotextilie hmotnost 600g/m2</t>
  </si>
  <si>
    <t>(20+20+8+8)*2,5+20*8=300,000 [A]</t>
  </si>
  <si>
    <t>Položka zahrnuje:  
- dodávku předepsané geotextilie (včetně nutných přesahů) pro drenážní vrstvu, včetně mimostaveništní a vnitrostaveništní dopravy  
- provedení drenážní vrstvy předepsaných rozměrů a předepsaného tvaru</t>
  </si>
  <si>
    <t>24</t>
  </si>
  <si>
    <t>56932</t>
  </si>
  <si>
    <t>ZPEVNĚNÍ KRAJNIC ZE ŠTĚRKODRTI TL. DO 100MM</t>
  </si>
  <si>
    <t>ŠD 0-32, tl. 70mm   
Včetně urovnání a zhutnění   
Vygenerováno v grafickém prostředí MicroStation  
viz. C.1.2.1. Situace a C.1.2.3. Vzorové příčné řezy</t>
  </si>
  <si>
    <t>20*2*0,5=20,000 [A]</t>
  </si>
  <si>
    <t>- dodání kameniva předepsané kvality a zrnitosti  
- rozprostření a zhutnění vrstvy v předepsané tloušťce  
- zřízení vrstvy bez rozlišení šířky, pokládání vrstvy po etapách</t>
  </si>
  <si>
    <t>25</t>
  </si>
  <si>
    <t>572123</t>
  </si>
  <si>
    <t>INFILTRAČNÍ POSTŘIK Z EMULZE DO 1,0KG/M2</t>
  </si>
  <si>
    <t>0,6 kg/m3   
vygenerováno v grafickém prostředí MicroStation   
viz. C.1.2.1. Situace a C.1.2.3. Vzorové příčné řezy</t>
  </si>
  <si>
    <t>2005=2 005,000 [A]</t>
  </si>
  <si>
    <t>- dodání všech předepsaných materiálů pro postřiky v předepsaném množství  
- provedení dle předepsaného technologického předpisu  
- zřízení vrstvy bez rozlišení šířky, pokládání vrstvy po etapách  
- úpravu napojení, ukončení</t>
  </si>
  <si>
    <t>26</t>
  </si>
  <si>
    <t>572213</t>
  </si>
  <si>
    <t>SPOJOVACÍ POSTŘIK Z EMULZE DO 0,5KG/M2</t>
  </si>
  <si>
    <t>0,3 kg/m3   
vygenerováno v grafickém prostředí MicroStation   
viz. C.1.2.1. Situace a C.1.2.3. Vzorové příčné řezy</t>
  </si>
  <si>
    <t>4010-2500=1 510,000 [A]</t>
  </si>
  <si>
    <t>27</t>
  </si>
  <si>
    <t>0,4 kg/m3   
vygenerováno v grafickém prostředí MicroStation  
viz. C.1.2.1. Situace a C.1.2.3. Vzorové příčné řezy</t>
  </si>
  <si>
    <t>4010=4 010,000 [A]</t>
  </si>
  <si>
    <t>28</t>
  </si>
  <si>
    <t>572224</t>
  </si>
  <si>
    <t>SPOJOVACÍ POSTŘIK Z MODIFIK EMULZE DO 1,0KG/M2</t>
  </si>
  <si>
    <t>1,0 kg/m2 pro výztužné vrstvy z geomřížoviny</t>
  </si>
  <si>
    <t>2500=2 500,000 [A]</t>
  </si>
  <si>
    <t>29</t>
  </si>
  <si>
    <t>57476</t>
  </si>
  <si>
    <t>VOZOVKOVÉ VÝZTUŽNÉ VRSTVY Z GEOMŘÍŽOVINY S TKANINOU</t>
  </si>
  <si>
    <t>geokompozit s geomříží ze skelných vláken a s instalační geotextilií dle TP115, min. 100/100 KN/m</t>
  </si>
  <si>
    <t>- dodání geomříže v požadované kvalitě a v množství včetně přesahů (přesahy započteny v jednotkové ceně)  
- očištění podkladu  
- pokládka geomříže dle předepsaného technologického předpisu</t>
  </si>
  <si>
    <t>30</t>
  </si>
  <si>
    <t>574A44</t>
  </si>
  <si>
    <t>ASFALTOVÝ BETON PRO OBRUSNÉ VRSTVY ACO 11+, 11S TL. 50MM</t>
  </si>
  <si>
    <t>vygenerováno v grafickém prostředí MicroStation viz. C.1.2.1.   
Situace a C.1.2.3. Vzorové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</si>
  <si>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</si>
  <si>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</si>
  <si>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574C56</t>
  </si>
  <si>
    <t>ASFALTOVÝ BETON PRO LOŽNÍ VRSTVY ACL 16+, 16S TL. 60MM</t>
  </si>
  <si>
    <t>vygenerováno v grafickém prostředí MicroStation   
viz. C.1.2.1. Situace a C.1.2.3. Vzorové příčné řezy</t>
  </si>
  <si>
    <t>32</t>
  </si>
  <si>
    <t>574E68</t>
  </si>
  <si>
    <t>ASFALTOVÝ BETON PRO PODKLADNÍ VRSTVY ACP 22+, 22S TL. 70MM</t>
  </si>
  <si>
    <t>v plochách sanací konstrukce vozovky   
50% z plochy  
viz. C.1.2.1. Situace a C.1.2.3. Vzorové příčné řezy</t>
  </si>
  <si>
    <t>0,5*4010=2 005,000 [A]</t>
  </si>
  <si>
    <t>Potrubí</t>
  </si>
  <si>
    <t>33</t>
  </si>
  <si>
    <t>87433</t>
  </si>
  <si>
    <t>POTRUBÍ Z TRUB PLASTOVÝCH ODPADNÍCH DN DO 150MM</t>
  </si>
  <si>
    <t>Přípojky k uličním vpustem DN 150</t>
  </si>
  <si>
    <t>7+22+41+35+35+81+81+80+80+49+59+10+14=594,000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</si>
  <si>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</si>
  <si>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34</t>
  </si>
  <si>
    <t>87434</t>
  </si>
  <si>
    <t>POTRUBÍ Z TRUB PLASTOVÝCH ODPADNÍCH DN DO 200MM</t>
  </si>
  <si>
    <t>Přípojky k uličním vpustem DN 200</t>
  </si>
  <si>
    <t>11+42+6+5+2+20+18+19+19=142,000 [A]</t>
  </si>
  <si>
    <t>35</t>
  </si>
  <si>
    <t>875332</t>
  </si>
  <si>
    <t>POTRUBÍ DREN Z TRUB PLAST DN DO 150MM DĚROVANÝCH</t>
  </si>
  <si>
    <t>PVC DN 125: 42+6+20+22+41+35+35+81+81+80+80+49+59+10+14+11=666,000 [A] 
PVC DN 150: 20*7=140,000 [B] 
Celkem: A+B=806,000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</si>
  <si>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</si>
  <si>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36</t>
  </si>
  <si>
    <t>894146</t>
  </si>
  <si>
    <t>ŠACHTY KANALIZAČNÍ Z BETON DÍLCŮ NA POTRUBÍ DN DO 400MM</t>
  </si>
  <si>
    <t>včetně ocelové litinové mříže D400 a napojení na potrubí</t>
  </si>
  <si>
    <t>3=3,000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</si>
  <si>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</si>
  <si>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37</t>
  </si>
  <si>
    <t>89712</t>
  </si>
  <si>
    <t>VPUSŤ KANALIZAČNÍ ULIČNÍ KOMPLETNÍ Z BETONOVÝCH DÍLCŮ</t>
  </si>
  <si>
    <t>včetně čistícího koše pozink a ocelové litinové mříže D400, UV bez dna - zasakovací  
viz. C.1.2.1. Situace</t>
  </si>
  <si>
    <t>21=21,000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</si>
  <si>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</si>
  <si>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38</t>
  </si>
  <si>
    <t>89922</t>
  </si>
  <si>
    <t>VÝŠKOVÁ ÚPRAVA MŘÍŽÍ</t>
  </si>
  <si>
    <t>- položka výškové úpravy zahrnuje všechny nutné práce a materiály pro zvýšení nebo snížení zařízení (včetně nutné úpravy stávajícího povrchu vozovky nebo chodníku).</t>
  </si>
  <si>
    <t>39</t>
  </si>
  <si>
    <t>89923</t>
  </si>
  <si>
    <t>VÝŠKOVÁ ÚPRAVA KRYCÍCH HRNCŮ</t>
  </si>
  <si>
    <t>28=28,000 [A]</t>
  </si>
  <si>
    <t>Ostatní konstrukce a práce</t>
  </si>
  <si>
    <t>40</t>
  </si>
  <si>
    <t>914131</t>
  </si>
  <si>
    <t>DOPRAVNÍ ZNAČKY ZÁKLADNÍ VELIKOSTI OCELOVÉ FÓLIE TŘ 2 - DODÁVKA A MONTÁŽ</t>
  </si>
  <si>
    <t>viz. C.1.2.1. Situace</t>
  </si>
  <si>
    <t>26=26,000 [A]</t>
  </si>
  <si>
    <t>položka zahrnuje:  
- dodávku a montáž značek v požadovaném provedení</t>
  </si>
  <si>
    <t>41</t>
  </si>
  <si>
    <t>914133</t>
  </si>
  <si>
    <t>DOPRAVNÍ ZNAČKY ZÁKLADNÍ VELIKOSTI OCELOVÉ FÓLIE TŘ 2 - DEMONTÁŽ</t>
  </si>
  <si>
    <t>23=23,000 [A]</t>
  </si>
  <si>
    <t>Položka zahrnuje odstranění, demontáž a odklizení materiálu s odvozem na předepsané místo</t>
  </si>
  <si>
    <t>42</t>
  </si>
  <si>
    <t>914913</t>
  </si>
  <si>
    <t>SLOUPKY A STOJKY DZ Z OCEL TRUBEK ZABETON DEMONTÁŽ</t>
  </si>
  <si>
    <t>Včetně betonového základu  
viz. C.1.2.1. Situace</t>
  </si>
  <si>
    <t>12=12,000 [A]</t>
  </si>
  <si>
    <t>43</t>
  </si>
  <si>
    <t>914921</t>
  </si>
  <si>
    <t>SLOUPKY A STOJKY DOPRAVNÍCH ZNAČEK Z OCEL TRUBEK DO PATKY - DODÁVKA A MONTÁŽ</t>
  </si>
  <si>
    <t>15=15,000 [A]</t>
  </si>
  <si>
    <t>položka zahrnuje:  
- sloupky a upevňovací zařízení včetně jejich osazení (betonová patka, zemní práce)</t>
  </si>
  <si>
    <t>44</t>
  </si>
  <si>
    <t>915111</t>
  </si>
  <si>
    <t>VODOROVNÉ DOPRAVNÍ ZNAČENÍ BARVOU HLADKÉ - DODÁVKA A POKLÁDKA</t>
  </si>
  <si>
    <t>Plocha vygenerována v grafickém prostředí MicroStation</t>
  </si>
  <si>
    <t>140=140,000 [A]</t>
  </si>
  <si>
    <t>položka zahrnuje:  
- dodání a pokládku nátěrového materiálu (měří se pouze natíraná plocha)  
- předznačení a reflexní úpravu</t>
  </si>
  <si>
    <t>45</t>
  </si>
  <si>
    <t>915221</t>
  </si>
  <si>
    <t>VODOR DOPRAV ZNAČ PLASTEM STRUKTURÁLNÍ NEHLUČNÉ - DOD A POKLÁDKA</t>
  </si>
  <si>
    <t>Dvojsložkový plast včetně směsi balotiny a protismykových přísad na vyzrálý kryt  
Plocha vygenerována v grafickém prostředí MicroStation</t>
  </si>
  <si>
    <t>46</t>
  </si>
  <si>
    <t>915401</t>
  </si>
  <si>
    <t>VODOROVNÉ DOPRAVNÍ ZNAČENÍ BETON PREFABRIK - DODÁVKA A POKLÁDKA</t>
  </si>
  <si>
    <t>Přídlažba - betonové dílce 250x500x80 mm uložené do betonového lože v min. tl. 100 mm z betonu C30/37nXF3 dle ČSN EN 206+A1 (v případě doložení prohlášení o shodě je možné užít beton C20/25nXF3). Spárování přídlažby bude provedeno cementovou maltou MC25-XF4.</t>
  </si>
  <si>
    <t>km 0,050-0,095: (45*0,25)*2=22,500 [A] 
km 0,360-0,500: (140*0,25)*2=70,000 [B] 
dle potřeby: 20=20,000 [C] 
Celkem: A+B+C=112,500 [D]</t>
  </si>
  <si>
    <t>zahrnuje dodávku betonových prefabrikátů a jejich osazení do předepsaného lože</t>
  </si>
  <si>
    <t>47</t>
  </si>
  <si>
    <t>917224</t>
  </si>
  <si>
    <t>SILNIČNÍ A CHODNÍKOVÉ OBRUBY Z BETONOVÝCH OBRUBNÍKŮ ŠÍŘ 150MM</t>
  </si>
  <si>
    <t>Betonové obrubníky 250x150x1000: 744=744,000 [A] 
Betonový obrubník náběhový 150/150-250/1000: 65=65,000 [B] 
Betonový obrubník nájezdový 150/150/1000: 154=154,000 [C] 
Dle potřeby 250x150x1000: 50=50,000 [D] 
Celkem: A+B+C+D=1 013,000 [E]</t>
  </si>
  <si>
    <t>Položka zahrnuje:  
dodání a pokládku betonových obrubníků o rozměrech předepsaných zadávací dokumentací  
betonové lože i boční betonovou opěrku.</t>
  </si>
  <si>
    <t>48</t>
  </si>
  <si>
    <t>931323</t>
  </si>
  <si>
    <t>TĚSNĚNÍ DILATAČ SPAR ASF ZÁLIVKOU MODIFIK PRŮŘ DO 300MM2</t>
  </si>
  <si>
    <t>viz. C.1.2.1. Situace  
frézování drážky viz pol. 113765</t>
  </si>
  <si>
    <t>položka zahrnuje dodávku a osazení předepsaného materiálu, očištění ploch spáry před úpravou, očištění okolí spáry po úpravě  
nezahrnuje těsnící profil</t>
  </si>
  <si>
    <t>49</t>
  </si>
  <si>
    <t>93818</t>
  </si>
  <si>
    <t>OČIŠTĚNÍ ASFALT VOZOVEK ZAMETENÍM</t>
  </si>
  <si>
    <t>Strojní zametení   
vygenerováno v grafickém prostředí MicroStation</t>
  </si>
  <si>
    <t>položka zahrnuje očištění předepsaným způsobem včetně odklizení vzniklého odpadu</t>
  </si>
  <si>
    <t>50</t>
  </si>
  <si>
    <t>96687</t>
  </si>
  <si>
    <t>VYBOURÁNÍ ULIČNÍCH VPUSTÍ KOMPLETNÍCH</t>
  </si>
  <si>
    <t>vč. odvozu a uložení na trvalou skládku.  
odvozová vzdálenost v režii zhotovitele.  
viz. C.1.2.1. Situace</t>
  </si>
  <si>
    <t>4=4,000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</si>
  <si>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</si>
  <si>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51</t>
  </si>
  <si>
    <t>99999</t>
  </si>
  <si>
    <t>PŘELOŽKA ELEKTRICKÉHO VEDENÍ</t>
  </si>
  <si>
    <t>Přeložka el. vedení pro vánoční strom v Albrechticích nad Orlicí. Délka 15 m. Kompletní dodávka včetně elektromateriálu a montáže. Souvisí s položkou přemístění železobetonového základu č. 99999.2  
PEVNÁ CENA</t>
  </si>
  <si>
    <t>52</t>
  </si>
  <si>
    <t>PŘEMÍSTĚNÍ ŽELEZOBETONOVÉHO ZÁKLADU</t>
  </si>
  <si>
    <t>Přemístění železobetonového základu ccca 1,0 x 1,0 x 1,0 pro vánoční strom včetně zemních prací, naložení, přesunu a osazení na určené místo obcí Albrechtice nad Orlicí.  
Přemístění na vzdálenost do 15m.  
PEVNÁ CENA</t>
  </si>
  <si>
    <t>SO 180</t>
  </si>
  <si>
    <t>Dopravně inženýrské opatření</t>
  </si>
  <si>
    <t>03710</t>
  </si>
  <si>
    <t>POMOC PRÁCE ZAJIŠŤ NEBO ZŘÍZ OBJÍŽĎKY A PŘÍSTUP CESTY</t>
  </si>
  <si>
    <t>Projednání objízdných tras na základě požadavků dotčených orgánů na příslušných úřadech.  Zajištění provozu v průběhu výstavby - objízdné trasy, jakýmkoliv způsobem (světelná signalizace, řízení proškolenými osobami, použití provizorního dopr. značení) dle stanovení schváleného příslušnými úřady vč. PD pro stanovení objízdných tras. Zajištění uzavírky platí na délku stavby SO 101- Komunikace.  
PEVNÁ CENA</t>
  </si>
  <si>
    <t>zahrnuje objednatelem povolené náklady na požadovaná zařízení zhotovitele</t>
  </si>
  <si>
    <t>914122</t>
  </si>
  <si>
    <t>R</t>
  </si>
  <si>
    <t>DOPRAVNÍ ZNAČKY ZÁKLADNÍ VELIKOSTI OCELOVÉ FÓLIE TŘ 1 - MONTÁŽ S PŘEMÍSTĚNÍM</t>
  </si>
  <si>
    <t>včetně dodání, montáže, přemístění a nájmu po celou dobu výstavby</t>
  </si>
  <si>
    <t>16=16,000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</si>
  <si>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</si>
  <si>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</si>
  <si>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</si>
  <si>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914622</t>
  </si>
  <si>
    <t>DOPRAV ZNAČKY 150X150CM OCEL FÓLIE TŘ 1 - MONTÁŽ S PŘESUNEM</t>
  </si>
  <si>
    <t>položka zahrnuje:  
- demontáž stávající dopravní značky s příslušenstvím, její přemístění z původního místa a její osazení a montáž na místě určeném projektem  
- u dočasných (provizorních) značek a zařízení údržbu po celou dobu trvání funkce, náhradu zničených nebo ztracených kusů, nutnou opravu poškozených částí</t>
  </si>
  <si>
    <t>914623</t>
  </si>
  <si>
    <t>DOPRAV ZNAČKY 150X150CM OCEL FÓLIE TŘ 1 - DEMONTÁŽ</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</si>
  <si>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</si>
  <si>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</si>
  <si>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</si>
  <si>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</si>
  <si>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</si>
  <si>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Položka zahrnuje odstranění, demontáž a odklizení zařízení s odvozem na předepsané místo</t>
  </si>
  <si>
    <t>916332</t>
  </si>
  <si>
    <t>SMĚROVACÍ DESKY Z4 JEDNOSTR S FÓLIÍ TŘ 1 - MONTÁŽ S PŘESUNEM</t>
  </si>
  <si>
    <t>58=58,000 [A]</t>
  </si>
  <si>
    <t>916333</t>
  </si>
  <si>
    <t>SMĚROVACÍ DESKY Z4 JEDNOSTR S FÓLIÍ TŘ 1 - DEMONTÁŽ</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</si>
</sst>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63.75">
      <c r="A10" s="28" t="s">
        <v>40</v>
      </c>
      <c r="E10" s="29" t="s">
        <v>41</v>
      </c>
    </row>
    <row r="11" spans="1:5" ht="12.75">
      <c r="A11" s="30" t="s">
        <v>42</v>
      </c>
      <c r="E11" s="31" t="s">
        <v>43</v>
      </c>
    </row>
    <row r="12" spans="1:5" ht="12.75">
      <c r="A12" t="s">
        <v>44</v>
      </c>
      <c r="E12" s="29" t="s">
        <v>37</v>
      </c>
    </row>
    <row r="13" spans="1:16" ht="12.75">
      <c r="A13" s="19" t="s">
        <v>35</v>
      </c>
      <c s="23" t="s">
        <v>13</v>
      </c>
      <c s="23" t="s">
        <v>45</v>
      </c>
      <c s="19" t="s">
        <v>37</v>
      </c>
      <c s="24" t="s">
        <v>46</v>
      </c>
      <c s="25" t="s">
        <v>39</v>
      </c>
      <c s="26">
        <v>1</v>
      </c>
      <c s="27">
        <v>0</v>
      </c>
      <c s="27">
        <f>ROUND(ROUND(H13,2)*ROUND(G13,3),2)</f>
      </c>
      <c r="O13">
        <f>(I13*21)/100</f>
      </c>
      <c t="s">
        <v>13</v>
      </c>
    </row>
    <row r="14" spans="1:5" ht="63.75">
      <c r="A14" s="28" t="s">
        <v>40</v>
      </c>
      <c r="E14" s="29" t="s">
        <v>47</v>
      </c>
    </row>
    <row r="15" spans="1:5" ht="12.75">
      <c r="A15" s="30" t="s">
        <v>42</v>
      </c>
      <c r="E15" s="31" t="s">
        <v>43</v>
      </c>
    </row>
    <row r="16" spans="1:5" ht="12.75">
      <c r="A16" t="s">
        <v>44</v>
      </c>
      <c r="E16" s="29" t="s">
        <v>48</v>
      </c>
    </row>
    <row r="17" spans="1:16" ht="12.75">
      <c r="A17" s="19" t="s">
        <v>35</v>
      </c>
      <c s="23" t="s">
        <v>12</v>
      </c>
      <c s="23" t="s">
        <v>49</v>
      </c>
      <c s="19" t="s">
        <v>37</v>
      </c>
      <c s="24" t="s">
        <v>50</v>
      </c>
      <c s="25" t="s">
        <v>39</v>
      </c>
      <c s="26">
        <v>1</v>
      </c>
      <c s="27">
        <v>0</v>
      </c>
      <c s="27">
        <f>ROUND(ROUND(H17,2)*ROUND(G17,3),2)</f>
      </c>
      <c r="O17">
        <f>(I17*21)/100</f>
      </c>
      <c t="s">
        <v>13</v>
      </c>
    </row>
    <row r="18" spans="1:5" ht="25.5">
      <c r="A18" s="28" t="s">
        <v>40</v>
      </c>
      <c r="E18" s="29" t="s">
        <v>51</v>
      </c>
    </row>
    <row r="19" spans="1:5" ht="12.75">
      <c r="A19" s="30" t="s">
        <v>42</v>
      </c>
      <c r="E19" s="31" t="s">
        <v>43</v>
      </c>
    </row>
    <row r="20" spans="1:5" ht="12.75">
      <c r="A20" t="s">
        <v>44</v>
      </c>
      <c r="E20" s="29" t="s">
        <v>37</v>
      </c>
    </row>
    <row r="21" spans="1:16" ht="12.75">
      <c r="A21" s="19" t="s">
        <v>35</v>
      </c>
      <c s="23" t="s">
        <v>23</v>
      </c>
      <c s="23" t="s">
        <v>52</v>
      </c>
      <c s="19" t="s">
        <v>19</v>
      </c>
      <c s="24" t="s">
        <v>53</v>
      </c>
      <c s="25" t="s">
        <v>39</v>
      </c>
      <c s="26">
        <v>1</v>
      </c>
      <c s="27">
        <v>0</v>
      </c>
      <c s="27">
        <f>ROUND(ROUND(H21,2)*ROUND(G21,3),2)</f>
      </c>
      <c r="O21">
        <f>(I21*21)/100</f>
      </c>
      <c t="s">
        <v>13</v>
      </c>
    </row>
    <row r="22" spans="1:5" ht="51">
      <c r="A22" s="28" t="s">
        <v>40</v>
      </c>
      <c r="E22" s="29" t="s">
        <v>54</v>
      </c>
    </row>
    <row r="23" spans="1:5" ht="12.75">
      <c r="A23" s="30" t="s">
        <v>42</v>
      </c>
      <c r="E23" s="31" t="s">
        <v>37</v>
      </c>
    </row>
    <row r="24" spans="1:5" ht="12.75">
      <c r="A24" t="s">
        <v>44</v>
      </c>
      <c r="E24" s="29" t="s">
        <v>37</v>
      </c>
    </row>
    <row r="25" spans="1:16" ht="12.75">
      <c r="A25" s="19" t="s">
        <v>35</v>
      </c>
      <c s="23" t="s">
        <v>25</v>
      </c>
      <c s="23" t="s">
        <v>52</v>
      </c>
      <c s="19" t="s">
        <v>13</v>
      </c>
      <c s="24" t="s">
        <v>53</v>
      </c>
      <c s="25" t="s">
        <v>39</v>
      </c>
      <c s="26">
        <v>1</v>
      </c>
      <c s="27">
        <v>0</v>
      </c>
      <c s="27">
        <f>ROUND(ROUND(H25,2)*ROUND(G25,3),2)</f>
      </c>
      <c r="O25">
        <f>(I25*21)/100</f>
      </c>
      <c t="s">
        <v>13</v>
      </c>
    </row>
    <row r="26" spans="1:5" ht="38.25">
      <c r="A26" s="28" t="s">
        <v>40</v>
      </c>
      <c r="E26" s="29" t="s">
        <v>55</v>
      </c>
    </row>
    <row r="27" spans="1:5" ht="12.75">
      <c r="A27" s="30" t="s">
        <v>42</v>
      </c>
      <c r="E27" s="31" t="s">
        <v>43</v>
      </c>
    </row>
    <row r="28" spans="1:5" ht="12.75">
      <c r="A28" t="s">
        <v>44</v>
      </c>
      <c r="E28" s="29" t="s">
        <v>37</v>
      </c>
    </row>
    <row r="29" spans="1:16" ht="12.75">
      <c r="A29" s="19" t="s">
        <v>35</v>
      </c>
      <c s="23" t="s">
        <v>27</v>
      </c>
      <c s="23" t="s">
        <v>52</v>
      </c>
      <c s="19" t="s">
        <v>12</v>
      </c>
      <c s="24" t="s">
        <v>53</v>
      </c>
      <c s="25" t="s">
        <v>39</v>
      </c>
      <c s="26">
        <v>1</v>
      </c>
      <c s="27">
        <v>0</v>
      </c>
      <c s="27">
        <f>ROUND(ROUND(H29,2)*ROUND(G29,3),2)</f>
      </c>
      <c r="O29">
        <f>(I29*21)/100</f>
      </c>
      <c t="s">
        <v>13</v>
      </c>
    </row>
    <row r="30" spans="1:5" ht="38.25">
      <c r="A30" s="28" t="s">
        <v>40</v>
      </c>
      <c r="E30" s="29" t="s">
        <v>56</v>
      </c>
    </row>
    <row r="31" spans="1:5" ht="12.75">
      <c r="A31" s="30" t="s">
        <v>42</v>
      </c>
      <c r="E31" s="31" t="s">
        <v>37</v>
      </c>
    </row>
    <row r="32" spans="1:5" ht="12.75">
      <c r="A32" t="s">
        <v>44</v>
      </c>
      <c r="E32" s="29" t="s">
        <v>37</v>
      </c>
    </row>
    <row r="33" spans="1:16" ht="12.75">
      <c r="A33" s="19" t="s">
        <v>35</v>
      </c>
      <c s="23" t="s">
        <v>57</v>
      </c>
      <c s="23" t="s">
        <v>58</v>
      </c>
      <c s="19" t="s">
        <v>37</v>
      </c>
      <c s="24" t="s">
        <v>59</v>
      </c>
      <c s="25" t="s">
        <v>39</v>
      </c>
      <c s="26">
        <v>1</v>
      </c>
      <c s="27">
        <v>0</v>
      </c>
      <c s="27">
        <f>ROUND(ROUND(H33,2)*ROUND(G33,3),2)</f>
      </c>
      <c r="O33">
        <f>(I33*21)/100</f>
      </c>
      <c t="s">
        <v>13</v>
      </c>
    </row>
    <row r="34" spans="1:5" ht="38.25">
      <c r="A34" s="28" t="s">
        <v>40</v>
      </c>
      <c r="E34" s="29" t="s">
        <v>60</v>
      </c>
    </row>
    <row r="35" spans="1:5" ht="12.75">
      <c r="A35" s="30" t="s">
        <v>42</v>
      </c>
      <c r="E35" s="31" t="s">
        <v>43</v>
      </c>
    </row>
    <row r="36" spans="1:5" ht="12.75">
      <c r="A36" t="s">
        <v>44</v>
      </c>
      <c r="E36" s="29" t="s">
        <v>37</v>
      </c>
    </row>
    <row r="37" spans="1:16" ht="12.75">
      <c r="A37" s="19" t="s">
        <v>35</v>
      </c>
      <c s="23" t="s">
        <v>61</v>
      </c>
      <c s="23" t="s">
        <v>62</v>
      </c>
      <c s="19" t="s">
        <v>37</v>
      </c>
      <c s="24" t="s">
        <v>63</v>
      </c>
      <c s="25" t="s">
        <v>39</v>
      </c>
      <c s="26">
        <v>1</v>
      </c>
      <c s="27">
        <v>0</v>
      </c>
      <c s="27">
        <f>ROUND(ROUND(H37,2)*ROUND(G37,3),2)</f>
      </c>
      <c r="O37">
        <f>(I37*21)/100</f>
      </c>
      <c t="s">
        <v>13</v>
      </c>
    </row>
    <row r="38" spans="1:5" ht="114.75">
      <c r="A38" s="28" t="s">
        <v>40</v>
      </c>
      <c r="E38" s="29" t="s">
        <v>64</v>
      </c>
    </row>
    <row r="39" spans="1:5" ht="12.75">
      <c r="A39" s="30" t="s">
        <v>42</v>
      </c>
      <c r="E39" s="31" t="s">
        <v>43</v>
      </c>
    </row>
    <row r="40" spans="1:5" ht="12.75">
      <c r="A40" t="s">
        <v>44</v>
      </c>
      <c r="E40" s="29" t="s">
        <v>65</v>
      </c>
    </row>
    <row r="41" spans="1:16" ht="12.75">
      <c r="A41" s="19" t="s">
        <v>35</v>
      </c>
      <c s="23" t="s">
        <v>30</v>
      </c>
      <c s="23" t="s">
        <v>66</v>
      </c>
      <c s="19" t="s">
        <v>37</v>
      </c>
      <c s="24" t="s">
        <v>67</v>
      </c>
      <c s="25" t="s">
        <v>39</v>
      </c>
      <c s="26">
        <v>1</v>
      </c>
      <c s="27">
        <v>0</v>
      </c>
      <c s="27">
        <f>ROUND(ROUND(H41,2)*ROUND(G41,3),2)</f>
      </c>
      <c r="O41">
        <f>(I41*21)/100</f>
      </c>
      <c t="s">
        <v>13</v>
      </c>
    </row>
    <row r="42" spans="1:5" ht="38.25">
      <c r="A42" s="28" t="s">
        <v>40</v>
      </c>
      <c r="E42" s="29" t="s">
        <v>68</v>
      </c>
    </row>
    <row r="43" spans="1:5" ht="12.75">
      <c r="A43" s="30" t="s">
        <v>42</v>
      </c>
      <c r="E43" s="31" t="s">
        <v>43</v>
      </c>
    </row>
    <row r="44" spans="1:5" ht="12.75">
      <c r="A44" t="s">
        <v>44</v>
      </c>
      <c r="E44" s="29" t="s">
        <v>37</v>
      </c>
    </row>
    <row r="45" spans="1:16" ht="12.75">
      <c r="A45" s="19" t="s">
        <v>35</v>
      </c>
      <c s="23" t="s">
        <v>32</v>
      </c>
      <c s="23" t="s">
        <v>69</v>
      </c>
      <c s="19" t="s">
        <v>37</v>
      </c>
      <c s="24" t="s">
        <v>70</v>
      </c>
      <c s="25" t="s">
        <v>39</v>
      </c>
      <c s="26">
        <v>1</v>
      </c>
      <c s="27">
        <v>0</v>
      </c>
      <c s="27">
        <f>ROUND(ROUND(H45,2)*ROUND(G45,3),2)</f>
      </c>
      <c r="O45">
        <f>(I45*21)/100</f>
      </c>
      <c t="s">
        <v>13</v>
      </c>
    </row>
    <row r="46" spans="1:5" ht="25.5">
      <c r="A46" s="28" t="s">
        <v>40</v>
      </c>
      <c r="E46" s="29" t="s">
        <v>71</v>
      </c>
    </row>
    <row r="47" spans="1:5" ht="12.75">
      <c r="A47" s="30" t="s">
        <v>42</v>
      </c>
      <c r="E47" s="31" t="s">
        <v>43</v>
      </c>
    </row>
    <row r="48" spans="1:5" ht="12.75">
      <c r="A48" t="s">
        <v>44</v>
      </c>
      <c r="E48" s="29" t="s">
        <v>37</v>
      </c>
    </row>
    <row r="49" spans="1:16" ht="12.75">
      <c r="A49" s="19" t="s">
        <v>35</v>
      </c>
      <c s="23" t="s">
        <v>72</v>
      </c>
      <c s="23" t="s">
        <v>73</v>
      </c>
      <c s="19" t="s">
        <v>37</v>
      </c>
      <c s="24" t="s">
        <v>74</v>
      </c>
      <c s="25" t="s">
        <v>75</v>
      </c>
      <c s="26">
        <v>2</v>
      </c>
      <c s="27">
        <v>0</v>
      </c>
      <c s="27">
        <f>ROUND(ROUND(H49,2)*ROUND(G49,3),2)</f>
      </c>
      <c r="O49">
        <f>(I49*21)/100</f>
      </c>
      <c t="s">
        <v>13</v>
      </c>
    </row>
    <row r="50" spans="1:5" ht="38.25">
      <c r="A50" s="28" t="s">
        <v>40</v>
      </c>
      <c r="E50" s="29" t="s">
        <v>76</v>
      </c>
    </row>
    <row r="51" spans="1:5" ht="12.75">
      <c r="A51" s="30" t="s">
        <v>42</v>
      </c>
      <c r="E51" s="31" t="s">
        <v>77</v>
      </c>
    </row>
    <row r="52" spans="1:5" ht="12.75">
      <c r="A52" t="s">
        <v>44</v>
      </c>
      <c r="E52" s="29"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0+O8+O17+O98+O103+O140+O169</f>
      </c>
      <c t="s">
        <v>12</v>
      </c>
    </row>
    <row r="3" spans="1:16" ht="15" customHeight="1">
      <c r="A3" t="s">
        <v>1</v>
      </c>
      <c s="8" t="s">
        <v>4</v>
      </c>
      <c s="9" t="s">
        <v>5</v>
      </c>
      <c s="1"/>
      <c s="10" t="s">
        <v>6</v>
      </c>
      <c s="1"/>
      <c s="4"/>
      <c s="3" t="s">
        <v>78</v>
      </c>
      <c s="32">
        <f>0+I8+I17+I98+I103+I140+I169</f>
      </c>
      <c r="O3" t="s">
        <v>9</v>
      </c>
      <c t="s">
        <v>13</v>
      </c>
    </row>
    <row r="4" spans="1:16" ht="15" customHeight="1">
      <c r="A4" t="s">
        <v>7</v>
      </c>
      <c s="12" t="s">
        <v>8</v>
      </c>
      <c s="13" t="s">
        <v>78</v>
      </c>
      <c s="5"/>
      <c s="14" t="s">
        <v>79</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80</v>
      </c>
      <c s="19" t="s">
        <v>37</v>
      </c>
      <c s="24" t="s">
        <v>81</v>
      </c>
      <c s="25" t="s">
        <v>82</v>
      </c>
      <c s="26">
        <v>331.938</v>
      </c>
      <c s="27">
        <v>0</v>
      </c>
      <c s="27">
        <f>ROUND(ROUND(H9,2)*ROUND(G9,3),2)</f>
      </c>
      <c r="O9">
        <f>(I9*21)/100</f>
      </c>
      <c t="s">
        <v>13</v>
      </c>
    </row>
    <row r="10" spans="1:5" ht="12.75">
      <c r="A10" s="28" t="s">
        <v>40</v>
      </c>
      <c r="E10" s="29" t="s">
        <v>83</v>
      </c>
    </row>
    <row r="11" spans="1:5" ht="63.75">
      <c r="A11" s="30" t="s">
        <v>42</v>
      </c>
      <c r="E11" s="31" t="s">
        <v>84</v>
      </c>
    </row>
    <row r="12" spans="1:5" ht="12.75">
      <c r="A12" t="s">
        <v>44</v>
      </c>
      <c r="E12" s="29" t="s">
        <v>37</v>
      </c>
    </row>
    <row r="13" spans="1:16" ht="12.75">
      <c r="A13" s="19" t="s">
        <v>35</v>
      </c>
      <c s="23" t="s">
        <v>13</v>
      </c>
      <c s="23" t="s">
        <v>85</v>
      </c>
      <c s="19" t="s">
        <v>37</v>
      </c>
      <c s="24" t="s">
        <v>86</v>
      </c>
      <c s="25" t="s">
        <v>82</v>
      </c>
      <c s="26">
        <v>7158.635</v>
      </c>
      <c s="27">
        <v>0</v>
      </c>
      <c s="27">
        <f>ROUND(ROUND(H13,2)*ROUND(G13,3),2)</f>
      </c>
      <c r="O13">
        <f>(I13*21)/100</f>
      </c>
      <c t="s">
        <v>13</v>
      </c>
    </row>
    <row r="14" spans="1:5" ht="12.75">
      <c r="A14" s="28" t="s">
        <v>40</v>
      </c>
      <c r="E14" s="29" t="s">
        <v>87</v>
      </c>
    </row>
    <row r="15" spans="1:5" ht="102">
      <c r="A15" s="30" t="s">
        <v>42</v>
      </c>
      <c r="E15" s="31" t="s">
        <v>88</v>
      </c>
    </row>
    <row r="16" spans="1:5" ht="12.75">
      <c r="A16" t="s">
        <v>44</v>
      </c>
      <c r="E16" s="29" t="s">
        <v>37</v>
      </c>
    </row>
    <row r="17" spans="1:18" ht="12.75" customHeight="1">
      <c r="A17" s="5" t="s">
        <v>33</v>
      </c>
      <c s="5"/>
      <c s="35" t="s">
        <v>19</v>
      </c>
      <c s="5"/>
      <c s="21" t="s">
        <v>89</v>
      </c>
      <c s="5"/>
      <c s="5"/>
      <c s="5"/>
      <c s="36">
        <f>0+Q17</f>
      </c>
      <c r="O17">
        <f>0+R17</f>
      </c>
      <c r="Q17">
        <f>0+I18+I22+I26+I30+I34+I38+I42+I46+I50+I54+I58+I62+I66+I70+I74+I78+I82+I86+I90+I94</f>
      </c>
      <c>
        <f>0+O18+O22+O26+O30+O34+O38+O42+O46+O50+O54+O58+O62+O66+O70+O74+O78+O82+O86+O90+O94</f>
      </c>
    </row>
    <row r="18" spans="1:16" ht="12.75">
      <c r="A18" s="19" t="s">
        <v>35</v>
      </c>
      <c s="23" t="s">
        <v>12</v>
      </c>
      <c s="23" t="s">
        <v>90</v>
      </c>
      <c s="19" t="s">
        <v>37</v>
      </c>
      <c s="24" t="s">
        <v>91</v>
      </c>
      <c s="25" t="s">
        <v>92</v>
      </c>
      <c s="26">
        <v>83.3</v>
      </c>
      <c s="27">
        <v>0</v>
      </c>
      <c s="27">
        <f>ROUND(ROUND(H18,2)*ROUND(G18,3),2)</f>
      </c>
      <c r="O18">
        <f>(I18*21)/100</f>
      </c>
      <c t="s">
        <v>13</v>
      </c>
    </row>
    <row r="19" spans="1:5" ht="25.5">
      <c r="A19" s="28" t="s">
        <v>40</v>
      </c>
      <c r="E19" s="29" t="s">
        <v>93</v>
      </c>
    </row>
    <row r="20" spans="1:5" ht="12.75">
      <c r="A20" s="30" t="s">
        <v>42</v>
      </c>
      <c r="E20" s="31" t="s">
        <v>94</v>
      </c>
    </row>
    <row r="21" spans="1:5" ht="63.75">
      <c r="A21" t="s">
        <v>44</v>
      </c>
      <c r="E21" s="29" t="s">
        <v>95</v>
      </c>
    </row>
    <row r="22" spans="1:16" ht="12.75">
      <c r="A22" s="19" t="s">
        <v>35</v>
      </c>
      <c s="23" t="s">
        <v>23</v>
      </c>
      <c s="23" t="s">
        <v>96</v>
      </c>
      <c s="19" t="s">
        <v>37</v>
      </c>
      <c s="24" t="s">
        <v>97</v>
      </c>
      <c s="25" t="s">
        <v>98</v>
      </c>
      <c s="26">
        <v>950</v>
      </c>
      <c s="27">
        <v>0</v>
      </c>
      <c s="27">
        <f>ROUND(ROUND(H22,2)*ROUND(G22,3),2)</f>
      </c>
      <c r="O22">
        <f>(I22*21)/100</f>
      </c>
      <c t="s">
        <v>13</v>
      </c>
    </row>
    <row r="23" spans="1:5" ht="25.5">
      <c r="A23" s="28" t="s">
        <v>40</v>
      </c>
      <c r="E23" s="29" t="s">
        <v>99</v>
      </c>
    </row>
    <row r="24" spans="1:5" ht="12.75">
      <c r="A24" s="30" t="s">
        <v>42</v>
      </c>
      <c r="E24" s="31" t="s">
        <v>100</v>
      </c>
    </row>
    <row r="25" spans="1:5" ht="63.75">
      <c r="A25" t="s">
        <v>44</v>
      </c>
      <c r="E25" s="29" t="s">
        <v>95</v>
      </c>
    </row>
    <row r="26" spans="1:16" ht="12.75">
      <c r="A26" s="19" t="s">
        <v>35</v>
      </c>
      <c s="23" t="s">
        <v>25</v>
      </c>
      <c s="23" t="s">
        <v>101</v>
      </c>
      <c s="19" t="s">
        <v>37</v>
      </c>
      <c s="24" t="s">
        <v>102</v>
      </c>
      <c s="25" t="s">
        <v>98</v>
      </c>
      <c s="26">
        <v>38</v>
      </c>
      <c s="27">
        <v>0</v>
      </c>
      <c s="27">
        <f>ROUND(ROUND(H26,2)*ROUND(G26,3),2)</f>
      </c>
      <c r="O26">
        <f>(I26*21)/100</f>
      </c>
      <c t="s">
        <v>13</v>
      </c>
    </row>
    <row r="27" spans="1:5" ht="25.5">
      <c r="A27" s="28" t="s">
        <v>40</v>
      </c>
      <c r="E27" s="29" t="s">
        <v>99</v>
      </c>
    </row>
    <row r="28" spans="1:5" ht="12.75">
      <c r="A28" s="30" t="s">
        <v>42</v>
      </c>
      <c r="E28" s="31" t="s">
        <v>103</v>
      </c>
    </row>
    <row r="29" spans="1:5" ht="63.75">
      <c r="A29" t="s">
        <v>44</v>
      </c>
      <c r="E29" s="29" t="s">
        <v>95</v>
      </c>
    </row>
    <row r="30" spans="1:16" ht="12.75">
      <c r="A30" s="19" t="s">
        <v>35</v>
      </c>
      <c s="23" t="s">
        <v>27</v>
      </c>
      <c s="23" t="s">
        <v>104</v>
      </c>
      <c s="19" t="s">
        <v>19</v>
      </c>
      <c s="24" t="s">
        <v>105</v>
      </c>
      <c s="25" t="s">
        <v>92</v>
      </c>
      <c s="26">
        <v>320.8</v>
      </c>
      <c s="27">
        <v>0</v>
      </c>
      <c s="27">
        <f>ROUND(ROUND(H30,2)*ROUND(G30,3),2)</f>
      </c>
      <c r="O30">
        <f>(I30*21)/100</f>
      </c>
      <c t="s">
        <v>13</v>
      </c>
    </row>
    <row r="31" spans="1:5" ht="51">
      <c r="A31" s="28" t="s">
        <v>40</v>
      </c>
      <c r="E31" s="29" t="s">
        <v>106</v>
      </c>
    </row>
    <row r="32" spans="1:5" ht="12.75">
      <c r="A32" s="30" t="s">
        <v>42</v>
      </c>
      <c r="E32" s="31" t="s">
        <v>107</v>
      </c>
    </row>
    <row r="33" spans="1:5" ht="25.5">
      <c r="A33" t="s">
        <v>44</v>
      </c>
      <c r="E33" s="29" t="s">
        <v>108</v>
      </c>
    </row>
    <row r="34" spans="1:16" ht="12.75">
      <c r="A34" s="19" t="s">
        <v>35</v>
      </c>
      <c s="23" t="s">
        <v>57</v>
      </c>
      <c s="23" t="s">
        <v>104</v>
      </c>
      <c s="19" t="s">
        <v>13</v>
      </c>
      <c s="24" t="s">
        <v>105</v>
      </c>
      <c s="25" t="s">
        <v>92</v>
      </c>
      <c s="26">
        <v>140.35</v>
      </c>
      <c s="27">
        <v>0</v>
      </c>
      <c s="27">
        <f>ROUND(ROUND(H34,2)*ROUND(G34,3),2)</f>
      </c>
      <c r="O34">
        <f>(I34*21)/100</f>
      </c>
      <c t="s">
        <v>13</v>
      </c>
    </row>
    <row r="35" spans="1:5" ht="51">
      <c r="A35" s="28" t="s">
        <v>40</v>
      </c>
      <c r="E35" s="29" t="s">
        <v>109</v>
      </c>
    </row>
    <row r="36" spans="1:5" ht="25.5">
      <c r="A36" s="30" t="s">
        <v>42</v>
      </c>
      <c r="E36" s="31" t="s">
        <v>110</v>
      </c>
    </row>
    <row r="37" spans="1:5" ht="25.5">
      <c r="A37" t="s">
        <v>44</v>
      </c>
      <c r="E37" s="29" t="s">
        <v>108</v>
      </c>
    </row>
    <row r="38" spans="1:16" ht="12.75">
      <c r="A38" s="19" t="s">
        <v>35</v>
      </c>
      <c s="23" t="s">
        <v>61</v>
      </c>
      <c s="23" t="s">
        <v>111</v>
      </c>
      <c s="19" t="s">
        <v>37</v>
      </c>
      <c s="24" t="s">
        <v>112</v>
      </c>
      <c s="25" t="s">
        <v>98</v>
      </c>
      <c s="26">
        <v>1425</v>
      </c>
      <c s="27">
        <v>0</v>
      </c>
      <c s="27">
        <f>ROUND(ROUND(H38,2)*ROUND(G38,3),2)</f>
      </c>
      <c r="O38">
        <f>(I38*21)/100</f>
      </c>
      <c t="s">
        <v>13</v>
      </c>
    </row>
    <row r="39" spans="1:5" ht="51">
      <c r="A39" s="28" t="s">
        <v>40</v>
      </c>
      <c r="E39" s="29" t="s">
        <v>113</v>
      </c>
    </row>
    <row r="40" spans="1:5" ht="12.75">
      <c r="A40" s="30" t="s">
        <v>42</v>
      </c>
      <c r="E40" s="31" t="s">
        <v>114</v>
      </c>
    </row>
    <row r="41" spans="1:5" ht="25.5">
      <c r="A41" t="s">
        <v>44</v>
      </c>
      <c r="E41" s="29" t="s">
        <v>115</v>
      </c>
    </row>
    <row r="42" spans="1:16" ht="12.75">
      <c r="A42" s="19" t="s">
        <v>35</v>
      </c>
      <c s="23" t="s">
        <v>30</v>
      </c>
      <c s="23" t="s">
        <v>116</v>
      </c>
      <c s="19" t="s">
        <v>37</v>
      </c>
      <c s="24" t="s">
        <v>117</v>
      </c>
      <c s="25" t="s">
        <v>92</v>
      </c>
      <c s="26">
        <v>16</v>
      </c>
      <c s="27">
        <v>0</v>
      </c>
      <c s="27">
        <f>ROUND(ROUND(H42,2)*ROUND(G42,3),2)</f>
      </c>
      <c r="O42">
        <f>(I42*21)/100</f>
      </c>
      <c t="s">
        <v>13</v>
      </c>
    </row>
    <row r="43" spans="1:5" ht="25.5">
      <c r="A43" s="28" t="s">
        <v>40</v>
      </c>
      <c r="E43" s="29" t="s">
        <v>99</v>
      </c>
    </row>
    <row r="44" spans="1:5" ht="12.75">
      <c r="A44" s="30" t="s">
        <v>42</v>
      </c>
      <c r="E44" s="31" t="s">
        <v>118</v>
      </c>
    </row>
    <row r="45" spans="1:5" ht="38.25">
      <c r="A45" t="s">
        <v>44</v>
      </c>
      <c r="E45" s="29" t="s">
        <v>119</v>
      </c>
    </row>
    <row r="46" spans="1:16" ht="12.75">
      <c r="A46" s="19" t="s">
        <v>35</v>
      </c>
      <c s="23" t="s">
        <v>32</v>
      </c>
      <c s="23" t="s">
        <v>120</v>
      </c>
      <c s="19" t="s">
        <v>37</v>
      </c>
      <c s="24" t="s">
        <v>121</v>
      </c>
      <c s="25" t="s">
        <v>92</v>
      </c>
      <c s="26">
        <v>2</v>
      </c>
      <c s="27">
        <v>0</v>
      </c>
      <c s="27">
        <f>ROUND(ROUND(H46,2)*ROUND(G46,3),2)</f>
      </c>
      <c r="O46">
        <f>(I46*21)/100</f>
      </c>
      <c t="s">
        <v>13</v>
      </c>
    </row>
    <row r="47" spans="1:5" ht="38.25">
      <c r="A47" s="28" t="s">
        <v>40</v>
      </c>
      <c r="E47" s="29" t="s">
        <v>122</v>
      </c>
    </row>
    <row r="48" spans="1:5" ht="12.75">
      <c r="A48" s="30" t="s">
        <v>42</v>
      </c>
      <c r="E48" s="31" t="s">
        <v>123</v>
      </c>
    </row>
    <row r="49" spans="1:5" ht="25.5">
      <c r="A49" t="s">
        <v>44</v>
      </c>
      <c r="E49" s="29" t="s">
        <v>124</v>
      </c>
    </row>
    <row r="50" spans="1:16" ht="12.75">
      <c r="A50" s="19" t="s">
        <v>35</v>
      </c>
      <c s="23" t="s">
        <v>72</v>
      </c>
      <c s="23" t="s">
        <v>125</v>
      </c>
      <c s="19" t="s">
        <v>37</v>
      </c>
      <c s="24" t="s">
        <v>126</v>
      </c>
      <c s="25" t="s">
        <v>98</v>
      </c>
      <c s="26">
        <v>40</v>
      </c>
      <c s="27">
        <v>0</v>
      </c>
      <c s="27">
        <f>ROUND(ROUND(H50,2)*ROUND(G50,3),2)</f>
      </c>
      <c r="O50">
        <f>(I50*21)/100</f>
      </c>
      <c t="s">
        <v>13</v>
      </c>
    </row>
    <row r="51" spans="1:5" ht="51">
      <c r="A51" s="28" t="s">
        <v>40</v>
      </c>
      <c r="E51" s="29" t="s">
        <v>127</v>
      </c>
    </row>
    <row r="52" spans="1:5" ht="12.75">
      <c r="A52" s="30" t="s">
        <v>42</v>
      </c>
      <c r="E52" s="31" t="s">
        <v>128</v>
      </c>
    </row>
    <row r="53" spans="1:5" ht="25.5">
      <c r="A53" t="s">
        <v>44</v>
      </c>
      <c r="E53" s="29" t="s">
        <v>124</v>
      </c>
    </row>
    <row r="54" spans="1:16" ht="12.75">
      <c r="A54" s="19" t="s">
        <v>35</v>
      </c>
      <c s="23" t="s">
        <v>129</v>
      </c>
      <c s="23" t="s">
        <v>130</v>
      </c>
      <c s="19" t="s">
        <v>37</v>
      </c>
      <c s="24" t="s">
        <v>131</v>
      </c>
      <c s="25" t="s">
        <v>75</v>
      </c>
      <c s="26">
        <v>2</v>
      </c>
      <c s="27">
        <v>0</v>
      </c>
      <c s="27">
        <f>ROUND(ROUND(H54,2)*ROUND(G54,3),2)</f>
      </c>
      <c r="O54">
        <f>(I54*21)/100</f>
      </c>
      <c t="s">
        <v>13</v>
      </c>
    </row>
    <row r="55" spans="1:5" ht="25.5">
      <c r="A55" s="28" t="s">
        <v>40</v>
      </c>
      <c r="E55" s="29" t="s">
        <v>132</v>
      </c>
    </row>
    <row r="56" spans="1:5" ht="12.75">
      <c r="A56" s="30" t="s">
        <v>42</v>
      </c>
      <c r="E56" s="31" t="s">
        <v>77</v>
      </c>
    </row>
    <row r="57" spans="1:5" ht="25.5">
      <c r="A57" t="s">
        <v>44</v>
      </c>
      <c r="E57" s="29" t="s">
        <v>124</v>
      </c>
    </row>
    <row r="58" spans="1:16" ht="12.75">
      <c r="A58" s="19" t="s">
        <v>35</v>
      </c>
      <c s="23" t="s">
        <v>133</v>
      </c>
      <c s="23" t="s">
        <v>134</v>
      </c>
      <c s="19" t="s">
        <v>37</v>
      </c>
      <c s="24" t="s">
        <v>135</v>
      </c>
      <c s="25" t="s">
        <v>98</v>
      </c>
      <c s="26">
        <v>200</v>
      </c>
      <c s="27">
        <v>0</v>
      </c>
      <c s="27">
        <f>ROUND(ROUND(H58,2)*ROUND(G58,3),2)</f>
      </c>
      <c r="O58">
        <f>(I58*21)/100</f>
      </c>
      <c t="s">
        <v>13</v>
      </c>
    </row>
    <row r="59" spans="1:5" ht="25.5">
      <c r="A59" s="28" t="s">
        <v>40</v>
      </c>
      <c r="E59" s="29" t="s">
        <v>136</v>
      </c>
    </row>
    <row r="60" spans="1:5" ht="12.75">
      <c r="A60" s="30" t="s">
        <v>42</v>
      </c>
      <c r="E60" s="31" t="s">
        <v>137</v>
      </c>
    </row>
    <row r="61" spans="1:5" ht="25.5">
      <c r="A61" t="s">
        <v>44</v>
      </c>
      <c r="E61" s="29" t="s">
        <v>124</v>
      </c>
    </row>
    <row r="62" spans="1:16" ht="12.75">
      <c r="A62" s="19" t="s">
        <v>35</v>
      </c>
      <c s="23" t="s">
        <v>138</v>
      </c>
      <c s="23" t="s">
        <v>139</v>
      </c>
      <c s="19" t="s">
        <v>37</v>
      </c>
      <c s="24" t="s">
        <v>140</v>
      </c>
      <c s="25" t="s">
        <v>92</v>
      </c>
      <c s="26">
        <v>772.75</v>
      </c>
      <c s="27">
        <v>0</v>
      </c>
      <c s="27">
        <f>ROUND(ROUND(H62,2)*ROUND(G62,3),2)</f>
      </c>
      <c r="O62">
        <f>(I62*21)/100</f>
      </c>
      <c t="s">
        <v>13</v>
      </c>
    </row>
    <row r="63" spans="1:5" ht="38.25">
      <c r="A63" s="28" t="s">
        <v>40</v>
      </c>
      <c r="E63" s="29" t="s">
        <v>141</v>
      </c>
    </row>
    <row r="64" spans="1:5" ht="51">
      <c r="A64" s="30" t="s">
        <v>42</v>
      </c>
      <c r="E64" s="31" t="s">
        <v>142</v>
      </c>
    </row>
    <row r="65" spans="1:5" ht="318.75">
      <c r="A65" t="s">
        <v>44</v>
      </c>
      <c r="E65" s="29" t="s">
        <v>143</v>
      </c>
    </row>
    <row r="66" spans="1:16" ht="12.75">
      <c r="A66" s="19" t="s">
        <v>35</v>
      </c>
      <c s="23" t="s">
        <v>144</v>
      </c>
      <c s="23" t="s">
        <v>145</v>
      </c>
      <c s="19" t="s">
        <v>37</v>
      </c>
      <c s="24" t="s">
        <v>146</v>
      </c>
      <c s="25" t="s">
        <v>92</v>
      </c>
      <c s="26">
        <v>2944</v>
      </c>
      <c s="27">
        <v>0</v>
      </c>
      <c s="27">
        <f>ROUND(ROUND(H66,2)*ROUND(G66,3),2)</f>
      </c>
      <c r="O66">
        <f>(I66*21)/100</f>
      </c>
      <c t="s">
        <v>13</v>
      </c>
    </row>
    <row r="67" spans="1:5" ht="38.25">
      <c r="A67" s="28" t="s">
        <v>40</v>
      </c>
      <c r="E67" s="29" t="s">
        <v>141</v>
      </c>
    </row>
    <row r="68" spans="1:5" ht="38.25">
      <c r="A68" s="30" t="s">
        <v>42</v>
      </c>
      <c r="E68" s="31" t="s">
        <v>147</v>
      </c>
    </row>
    <row r="69" spans="1:5" ht="318.75">
      <c r="A69" t="s">
        <v>44</v>
      </c>
      <c r="E69" s="29" t="s">
        <v>143</v>
      </c>
    </row>
    <row r="70" spans="1:16" ht="12.75">
      <c r="A70" s="19" t="s">
        <v>35</v>
      </c>
      <c s="23" t="s">
        <v>148</v>
      </c>
      <c s="23" t="s">
        <v>149</v>
      </c>
      <c s="19" t="s">
        <v>19</v>
      </c>
      <c s="24" t="s">
        <v>150</v>
      </c>
      <c s="25" t="s">
        <v>92</v>
      </c>
      <c s="26">
        <v>362.81</v>
      </c>
      <c s="27">
        <v>0</v>
      </c>
      <c s="27">
        <f>ROUND(ROUND(H70,2)*ROUND(G70,3),2)</f>
      </c>
      <c r="O70">
        <f>(I70*21)/100</f>
      </c>
      <c t="s">
        <v>13</v>
      </c>
    </row>
    <row r="71" spans="1:5" ht="12.75">
      <c r="A71" s="28" t="s">
        <v>40</v>
      </c>
      <c r="E71" s="29" t="s">
        <v>151</v>
      </c>
    </row>
    <row r="72" spans="1:5" ht="51">
      <c r="A72" s="30" t="s">
        <v>42</v>
      </c>
      <c r="E72" s="31" t="s">
        <v>152</v>
      </c>
    </row>
    <row r="73" spans="1:5" ht="229.5">
      <c r="A73" t="s">
        <v>44</v>
      </c>
      <c r="E73" s="29" t="s">
        <v>153</v>
      </c>
    </row>
    <row r="74" spans="1:16" ht="12.75">
      <c r="A74" s="19" t="s">
        <v>35</v>
      </c>
      <c s="23" t="s">
        <v>154</v>
      </c>
      <c s="23" t="s">
        <v>149</v>
      </c>
      <c s="19" t="s">
        <v>13</v>
      </c>
      <c s="24" t="s">
        <v>150</v>
      </c>
      <c s="25" t="s">
        <v>92</v>
      </c>
      <c s="26">
        <v>80</v>
      </c>
      <c s="27">
        <v>0</v>
      </c>
      <c s="27">
        <f>ROUND(ROUND(H74,2)*ROUND(G74,3),2)</f>
      </c>
      <c r="O74">
        <f>(I74*21)/100</f>
      </c>
      <c t="s">
        <v>13</v>
      </c>
    </row>
    <row r="75" spans="1:5" ht="12.75">
      <c r="A75" s="28" t="s">
        <v>40</v>
      </c>
      <c r="E75" s="29" t="s">
        <v>155</v>
      </c>
    </row>
    <row r="76" spans="1:5" ht="12.75">
      <c r="A76" s="30" t="s">
        <v>42</v>
      </c>
      <c r="E76" s="31" t="s">
        <v>156</v>
      </c>
    </row>
    <row r="77" spans="1:5" ht="229.5">
      <c r="A77" t="s">
        <v>44</v>
      </c>
      <c r="E77" s="29" t="s">
        <v>153</v>
      </c>
    </row>
    <row r="78" spans="1:16" ht="12.75">
      <c r="A78" s="19" t="s">
        <v>35</v>
      </c>
      <c s="23" t="s">
        <v>157</v>
      </c>
      <c s="23" t="s">
        <v>149</v>
      </c>
      <c s="19" t="s">
        <v>12</v>
      </c>
      <c s="24" t="s">
        <v>150</v>
      </c>
      <c s="25" t="s">
        <v>92</v>
      </c>
      <c s="26">
        <v>320</v>
      </c>
      <c s="27">
        <v>0</v>
      </c>
      <c s="27">
        <f>ROUND(ROUND(H78,2)*ROUND(G78,3),2)</f>
      </c>
      <c r="O78">
        <f>(I78*21)/100</f>
      </c>
      <c t="s">
        <v>13</v>
      </c>
    </row>
    <row r="79" spans="1:5" ht="12.75">
      <c r="A79" s="28" t="s">
        <v>40</v>
      </c>
      <c r="E79" s="29" t="s">
        <v>158</v>
      </c>
    </row>
    <row r="80" spans="1:5" ht="12.75">
      <c r="A80" s="30" t="s">
        <v>42</v>
      </c>
      <c r="E80" s="31" t="s">
        <v>159</v>
      </c>
    </row>
    <row r="81" spans="1:5" ht="229.5">
      <c r="A81" t="s">
        <v>44</v>
      </c>
      <c r="E81" s="29" t="s">
        <v>153</v>
      </c>
    </row>
    <row r="82" spans="1:16" ht="12.75">
      <c r="A82" s="19" t="s">
        <v>35</v>
      </c>
      <c s="23" t="s">
        <v>160</v>
      </c>
      <c s="23" t="s">
        <v>161</v>
      </c>
      <c s="19" t="s">
        <v>19</v>
      </c>
      <c s="24" t="s">
        <v>162</v>
      </c>
      <c s="25" t="s">
        <v>92</v>
      </c>
      <c s="26">
        <v>1393.76</v>
      </c>
      <c s="27">
        <v>0</v>
      </c>
      <c s="27">
        <f>ROUND(ROUND(H82,2)*ROUND(G82,3),2)</f>
      </c>
      <c r="O82">
        <f>(I82*21)/100</f>
      </c>
      <c t="s">
        <v>13</v>
      </c>
    </row>
    <row r="83" spans="1:5" ht="12.75">
      <c r="A83" s="28" t="s">
        <v>40</v>
      </c>
      <c r="E83" s="29" t="s">
        <v>163</v>
      </c>
    </row>
    <row r="84" spans="1:5" ht="38.25">
      <c r="A84" s="30" t="s">
        <v>42</v>
      </c>
      <c r="E84" s="31" t="s">
        <v>164</v>
      </c>
    </row>
    <row r="85" spans="1:5" ht="293.25">
      <c r="A85" t="s">
        <v>44</v>
      </c>
      <c r="E85" s="29" t="s">
        <v>165</v>
      </c>
    </row>
    <row r="86" spans="1:16" ht="12.75">
      <c r="A86" s="19" t="s">
        <v>35</v>
      </c>
      <c s="23" t="s">
        <v>166</v>
      </c>
      <c s="23" t="s">
        <v>161</v>
      </c>
      <c s="19" t="s">
        <v>13</v>
      </c>
      <c s="24" t="s">
        <v>162</v>
      </c>
      <c s="25" t="s">
        <v>92</v>
      </c>
      <c s="26">
        <v>883.2</v>
      </c>
      <c s="27">
        <v>0</v>
      </c>
      <c s="27">
        <f>ROUND(ROUND(H86,2)*ROUND(G86,3),2)</f>
      </c>
      <c r="O86">
        <f>(I86*21)/100</f>
      </c>
      <c t="s">
        <v>13</v>
      </c>
    </row>
    <row r="87" spans="1:5" ht="12.75">
      <c r="A87" s="28" t="s">
        <v>40</v>
      </c>
      <c r="E87" s="29" t="s">
        <v>167</v>
      </c>
    </row>
    <row r="88" spans="1:5" ht="12.75">
      <c r="A88" s="30" t="s">
        <v>42</v>
      </c>
      <c r="E88" s="31" t="s">
        <v>168</v>
      </c>
    </row>
    <row r="89" spans="1:5" ht="293.25">
      <c r="A89" t="s">
        <v>44</v>
      </c>
      <c r="E89" s="29" t="s">
        <v>165</v>
      </c>
    </row>
    <row r="90" spans="1:16" ht="12.75">
      <c r="A90" s="19" t="s">
        <v>35</v>
      </c>
      <c s="23" t="s">
        <v>169</v>
      </c>
      <c s="23" t="s">
        <v>161</v>
      </c>
      <c s="19" t="s">
        <v>12</v>
      </c>
      <c s="24" t="s">
        <v>162</v>
      </c>
      <c s="25" t="s">
        <v>92</v>
      </c>
      <c s="26">
        <v>404.8</v>
      </c>
      <c s="27">
        <v>0</v>
      </c>
      <c s="27">
        <f>ROUND(ROUND(H90,2)*ROUND(G90,3),2)</f>
      </c>
      <c r="O90">
        <f>(I90*21)/100</f>
      </c>
      <c t="s">
        <v>13</v>
      </c>
    </row>
    <row r="91" spans="1:5" ht="12.75">
      <c r="A91" s="28" t="s">
        <v>40</v>
      </c>
      <c r="E91" s="29" t="s">
        <v>170</v>
      </c>
    </row>
    <row r="92" spans="1:5" ht="12.75">
      <c r="A92" s="30" t="s">
        <v>42</v>
      </c>
      <c r="E92" s="31" t="s">
        <v>171</v>
      </c>
    </row>
    <row r="93" spans="1:5" ht="293.25">
      <c r="A93" t="s">
        <v>44</v>
      </c>
      <c r="E93" s="29" t="s">
        <v>165</v>
      </c>
    </row>
    <row r="94" spans="1:16" ht="12.75">
      <c r="A94" s="19" t="s">
        <v>35</v>
      </c>
      <c s="23" t="s">
        <v>172</v>
      </c>
      <c s="23" t="s">
        <v>173</v>
      </c>
      <c s="19" t="s">
        <v>37</v>
      </c>
      <c s="24" t="s">
        <v>174</v>
      </c>
      <c s="25" t="s">
        <v>92</v>
      </c>
      <c s="26">
        <v>8.5</v>
      </c>
      <c s="27">
        <v>0</v>
      </c>
      <c s="27">
        <f>ROUND(ROUND(H94,2)*ROUND(G94,3),2)</f>
      </c>
      <c r="O94">
        <f>(I94*21)/100</f>
      </c>
      <c t="s">
        <v>13</v>
      </c>
    </row>
    <row r="95" spans="1:5" ht="12.75">
      <c r="A95" s="28" t="s">
        <v>40</v>
      </c>
      <c r="E95" s="29" t="s">
        <v>175</v>
      </c>
    </row>
    <row r="96" spans="1:5" ht="12.75">
      <c r="A96" s="30" t="s">
        <v>42</v>
      </c>
      <c r="E96" s="31" t="s">
        <v>176</v>
      </c>
    </row>
    <row r="97" spans="1:5" ht="38.25">
      <c r="A97" t="s">
        <v>44</v>
      </c>
      <c r="E97" s="29" t="s">
        <v>177</v>
      </c>
    </row>
    <row r="98" spans="1:18" ht="12.75" customHeight="1">
      <c r="A98" s="5" t="s">
        <v>33</v>
      </c>
      <c s="5"/>
      <c s="35" t="s">
        <v>13</v>
      </c>
      <c s="5"/>
      <c s="21" t="s">
        <v>178</v>
      </c>
      <c s="5"/>
      <c s="5"/>
      <c s="5"/>
      <c s="36">
        <f>0+Q98</f>
      </c>
      <c r="O98">
        <f>0+R98</f>
      </c>
      <c r="Q98">
        <f>0+I99</f>
      </c>
      <c>
        <f>0+O99</f>
      </c>
    </row>
    <row r="99" spans="1:16" ht="12.75">
      <c r="A99" s="19" t="s">
        <v>35</v>
      </c>
      <c s="23" t="s">
        <v>179</v>
      </c>
      <c s="23" t="s">
        <v>180</v>
      </c>
      <c s="19" t="s">
        <v>37</v>
      </c>
      <c s="24" t="s">
        <v>181</v>
      </c>
      <c s="25" t="s">
        <v>182</v>
      </c>
      <c s="26">
        <v>300</v>
      </c>
      <c s="27">
        <v>0</v>
      </c>
      <c s="27">
        <f>ROUND(ROUND(H99,2)*ROUND(G99,3),2)</f>
      </c>
      <c r="O99">
        <f>(I99*21)/100</f>
      </c>
      <c t="s">
        <v>13</v>
      </c>
    </row>
    <row r="100" spans="1:5" ht="12.75">
      <c r="A100" s="28" t="s">
        <v>40</v>
      </c>
      <c r="E100" s="29" t="s">
        <v>183</v>
      </c>
    </row>
    <row r="101" spans="1:5" ht="12.75">
      <c r="A101" s="30" t="s">
        <v>42</v>
      </c>
      <c r="E101" s="31" t="s">
        <v>184</v>
      </c>
    </row>
    <row r="102" spans="1:5" ht="51">
      <c r="A102" t="s">
        <v>44</v>
      </c>
      <c r="E102" s="29" t="s">
        <v>185</v>
      </c>
    </row>
    <row r="103" spans="1:18" ht="12.75" customHeight="1">
      <c r="A103" s="5" t="s">
        <v>33</v>
      </c>
      <c s="5"/>
      <c s="35" t="s">
        <v>25</v>
      </c>
      <c s="5"/>
      <c s="21" t="s">
        <v>79</v>
      </c>
      <c s="5"/>
      <c s="5"/>
      <c s="5"/>
      <c s="36">
        <f>0+Q103</f>
      </c>
      <c r="O103">
        <f>0+R103</f>
      </c>
      <c r="Q103">
        <f>0+I104+I108+I112+I116+I120+I124+I128+I132+I136</f>
      </c>
      <c>
        <f>0+O104+O108+O112+O116+O120+O124+O128+O132+O136</f>
      </c>
    </row>
    <row r="104" spans="1:16" ht="12.75">
      <c r="A104" s="19" t="s">
        <v>35</v>
      </c>
      <c s="23" t="s">
        <v>186</v>
      </c>
      <c s="23" t="s">
        <v>187</v>
      </c>
      <c s="19" t="s">
        <v>37</v>
      </c>
      <c s="24" t="s">
        <v>188</v>
      </c>
      <c s="25" t="s">
        <v>182</v>
      </c>
      <c s="26">
        <v>20</v>
      </c>
      <c s="27">
        <v>0</v>
      </c>
      <c s="27">
        <f>ROUND(ROUND(H104,2)*ROUND(G104,3),2)</f>
      </c>
      <c r="O104">
        <f>(I104*21)/100</f>
      </c>
      <c t="s">
        <v>13</v>
      </c>
    </row>
    <row r="105" spans="1:5" ht="51">
      <c r="A105" s="28" t="s">
        <v>40</v>
      </c>
      <c r="E105" s="29" t="s">
        <v>189</v>
      </c>
    </row>
    <row r="106" spans="1:5" ht="12.75">
      <c r="A106" s="30" t="s">
        <v>42</v>
      </c>
      <c r="E106" s="31" t="s">
        <v>190</v>
      </c>
    </row>
    <row r="107" spans="1:5" ht="38.25">
      <c r="A107" t="s">
        <v>44</v>
      </c>
      <c r="E107" s="29" t="s">
        <v>191</v>
      </c>
    </row>
    <row r="108" spans="1:16" ht="12.75">
      <c r="A108" s="19" t="s">
        <v>35</v>
      </c>
      <c s="23" t="s">
        <v>192</v>
      </c>
      <c s="23" t="s">
        <v>193</v>
      </c>
      <c s="19" t="s">
        <v>37</v>
      </c>
      <c s="24" t="s">
        <v>194</v>
      </c>
      <c s="25" t="s">
        <v>182</v>
      </c>
      <c s="26">
        <v>2005</v>
      </c>
      <c s="27">
        <v>0</v>
      </c>
      <c s="27">
        <f>ROUND(ROUND(H108,2)*ROUND(G108,3),2)</f>
      </c>
      <c r="O108">
        <f>(I108*21)/100</f>
      </c>
      <c t="s">
        <v>13</v>
      </c>
    </row>
    <row r="109" spans="1:5" ht="38.25">
      <c r="A109" s="28" t="s">
        <v>40</v>
      </c>
      <c r="E109" s="29" t="s">
        <v>195</v>
      </c>
    </row>
    <row r="110" spans="1:5" ht="12.75">
      <c r="A110" s="30" t="s">
        <v>42</v>
      </c>
      <c r="E110" s="31" t="s">
        <v>196</v>
      </c>
    </row>
    <row r="111" spans="1:5" ht="51">
      <c r="A111" t="s">
        <v>44</v>
      </c>
      <c r="E111" s="29" t="s">
        <v>197</v>
      </c>
    </row>
    <row r="112" spans="1:16" ht="12.75">
      <c r="A112" s="19" t="s">
        <v>35</v>
      </c>
      <c s="23" t="s">
        <v>198</v>
      </c>
      <c s="23" t="s">
        <v>199</v>
      </c>
      <c s="19" t="s">
        <v>19</v>
      </c>
      <c s="24" t="s">
        <v>200</v>
      </c>
      <c s="25" t="s">
        <v>182</v>
      </c>
      <c s="26">
        <v>1510</v>
      </c>
      <c s="27">
        <v>0</v>
      </c>
      <c s="27">
        <f>ROUND(ROUND(H112,2)*ROUND(G112,3),2)</f>
      </c>
      <c r="O112">
        <f>(I112*21)/100</f>
      </c>
      <c t="s">
        <v>13</v>
      </c>
    </row>
    <row r="113" spans="1:5" ht="38.25">
      <c r="A113" s="28" t="s">
        <v>40</v>
      </c>
      <c r="E113" s="29" t="s">
        <v>201</v>
      </c>
    </row>
    <row r="114" spans="1:5" ht="12.75">
      <c r="A114" s="30" t="s">
        <v>42</v>
      </c>
      <c r="E114" s="31" t="s">
        <v>202</v>
      </c>
    </row>
    <row r="115" spans="1:5" ht="51">
      <c r="A115" t="s">
        <v>44</v>
      </c>
      <c r="E115" s="29" t="s">
        <v>197</v>
      </c>
    </row>
    <row r="116" spans="1:16" ht="12.75">
      <c r="A116" s="19" t="s">
        <v>35</v>
      </c>
      <c s="23" t="s">
        <v>203</v>
      </c>
      <c s="23" t="s">
        <v>199</v>
      </c>
      <c s="19" t="s">
        <v>13</v>
      </c>
      <c s="24" t="s">
        <v>200</v>
      </c>
      <c s="25" t="s">
        <v>182</v>
      </c>
      <c s="26">
        <v>4010</v>
      </c>
      <c s="27">
        <v>0</v>
      </c>
      <c s="27">
        <f>ROUND(ROUND(H116,2)*ROUND(G116,3),2)</f>
      </c>
      <c r="O116">
        <f>(I116*21)/100</f>
      </c>
      <c t="s">
        <v>13</v>
      </c>
    </row>
    <row r="117" spans="1:5" ht="38.25">
      <c r="A117" s="28" t="s">
        <v>40</v>
      </c>
      <c r="E117" s="29" t="s">
        <v>204</v>
      </c>
    </row>
    <row r="118" spans="1:5" ht="12.75">
      <c r="A118" s="30" t="s">
        <v>42</v>
      </c>
      <c r="E118" s="31" t="s">
        <v>205</v>
      </c>
    </row>
    <row r="119" spans="1:5" ht="51">
      <c r="A119" t="s">
        <v>44</v>
      </c>
      <c r="E119" s="29" t="s">
        <v>197</v>
      </c>
    </row>
    <row r="120" spans="1:16" ht="12.75">
      <c r="A120" s="19" t="s">
        <v>35</v>
      </c>
      <c s="23" t="s">
        <v>206</v>
      </c>
      <c s="23" t="s">
        <v>207</v>
      </c>
      <c s="19" t="s">
        <v>37</v>
      </c>
      <c s="24" t="s">
        <v>208</v>
      </c>
      <c s="25" t="s">
        <v>182</v>
      </c>
      <c s="26">
        <v>2500</v>
      </c>
      <c s="27">
        <v>0</v>
      </c>
      <c s="27">
        <f>ROUND(ROUND(H120,2)*ROUND(G120,3),2)</f>
      </c>
      <c r="O120">
        <f>(I120*21)/100</f>
      </c>
      <c t="s">
        <v>13</v>
      </c>
    </row>
    <row r="121" spans="1:5" ht="12.75">
      <c r="A121" s="28" t="s">
        <v>40</v>
      </c>
      <c r="E121" s="29" t="s">
        <v>209</v>
      </c>
    </row>
    <row r="122" spans="1:5" ht="12.75">
      <c r="A122" s="30" t="s">
        <v>42</v>
      </c>
      <c r="E122" s="31" t="s">
        <v>210</v>
      </c>
    </row>
    <row r="123" spans="1:5" ht="51">
      <c r="A123" t="s">
        <v>44</v>
      </c>
      <c r="E123" s="29" t="s">
        <v>197</v>
      </c>
    </row>
    <row r="124" spans="1:16" ht="12.75">
      <c r="A124" s="19" t="s">
        <v>35</v>
      </c>
      <c s="23" t="s">
        <v>211</v>
      </c>
      <c s="23" t="s">
        <v>212</v>
      </c>
      <c s="19" t="s">
        <v>37</v>
      </c>
      <c s="24" t="s">
        <v>213</v>
      </c>
      <c s="25" t="s">
        <v>182</v>
      </c>
      <c s="26">
        <v>2500</v>
      </c>
      <c s="27">
        <v>0</v>
      </c>
      <c s="27">
        <f>ROUND(ROUND(H124,2)*ROUND(G124,3),2)</f>
      </c>
      <c r="O124">
        <f>(I124*21)/100</f>
      </c>
      <c t="s">
        <v>13</v>
      </c>
    </row>
    <row r="125" spans="1:5" ht="25.5">
      <c r="A125" s="28" t="s">
        <v>40</v>
      </c>
      <c r="E125" s="29" t="s">
        <v>214</v>
      </c>
    </row>
    <row r="126" spans="1:5" ht="12.75">
      <c r="A126" s="30" t="s">
        <v>42</v>
      </c>
      <c r="E126" s="31" t="s">
        <v>210</v>
      </c>
    </row>
    <row r="127" spans="1:5" ht="51">
      <c r="A127" t="s">
        <v>44</v>
      </c>
      <c r="E127" s="29" t="s">
        <v>215</v>
      </c>
    </row>
    <row r="128" spans="1:16" ht="12.75">
      <c r="A128" s="19" t="s">
        <v>35</v>
      </c>
      <c s="23" t="s">
        <v>216</v>
      </c>
      <c s="23" t="s">
        <v>217</v>
      </c>
      <c s="19" t="s">
        <v>37</v>
      </c>
      <c s="24" t="s">
        <v>218</v>
      </c>
      <c s="25" t="s">
        <v>182</v>
      </c>
      <c s="26">
        <v>4010</v>
      </c>
      <c s="27">
        <v>0</v>
      </c>
      <c s="27">
        <f>ROUND(ROUND(H128,2)*ROUND(G128,3),2)</f>
      </c>
      <c r="O128">
        <f>(I128*21)/100</f>
      </c>
      <c t="s">
        <v>13</v>
      </c>
    </row>
    <row r="129" spans="1:5" ht="25.5">
      <c r="A129" s="28" t="s">
        <v>40</v>
      </c>
      <c r="E129" s="29" t="s">
        <v>219</v>
      </c>
    </row>
    <row r="130" spans="1:5" ht="12.75">
      <c r="A130" s="30" t="s">
        <v>42</v>
      </c>
      <c r="E130" s="31" t="s">
        <v>205</v>
      </c>
    </row>
    <row r="131" spans="1:5" ht="140.25">
      <c r="A131" t="s">
        <v>44</v>
      </c>
      <c r="E131" s="29" t="s">
        <v>220</v>
      </c>
    </row>
    <row r="132" spans="1:16" ht="12.75">
      <c r="A132" s="19" t="s">
        <v>35</v>
      </c>
      <c s="23" t="s">
        <v>221</v>
      </c>
      <c s="23" t="s">
        <v>222</v>
      </c>
      <c s="19" t="s">
        <v>37</v>
      </c>
      <c s="24" t="s">
        <v>223</v>
      </c>
      <c s="25" t="s">
        <v>182</v>
      </c>
      <c s="26">
        <v>4010</v>
      </c>
      <c s="27">
        <v>0</v>
      </c>
      <c s="27">
        <f>ROUND(ROUND(H132,2)*ROUND(G132,3),2)</f>
      </c>
      <c r="O132">
        <f>(I132*21)/100</f>
      </c>
      <c t="s">
        <v>13</v>
      </c>
    </row>
    <row r="133" spans="1:5" ht="25.5">
      <c r="A133" s="28" t="s">
        <v>40</v>
      </c>
      <c r="E133" s="29" t="s">
        <v>224</v>
      </c>
    </row>
    <row r="134" spans="1:5" ht="12.75">
      <c r="A134" s="30" t="s">
        <v>42</v>
      </c>
      <c r="E134" s="31" t="s">
        <v>205</v>
      </c>
    </row>
    <row r="135" spans="1:5" ht="140.25">
      <c r="A135" t="s">
        <v>44</v>
      </c>
      <c r="E135" s="29" t="s">
        <v>220</v>
      </c>
    </row>
    <row r="136" spans="1:16" ht="12.75">
      <c r="A136" s="19" t="s">
        <v>35</v>
      </c>
      <c s="23" t="s">
        <v>225</v>
      </c>
      <c s="23" t="s">
        <v>226</v>
      </c>
      <c s="19" t="s">
        <v>37</v>
      </c>
      <c s="24" t="s">
        <v>227</v>
      </c>
      <c s="25" t="s">
        <v>182</v>
      </c>
      <c s="26">
        <v>2005</v>
      </c>
      <c s="27">
        <v>0</v>
      </c>
      <c s="27">
        <f>ROUND(ROUND(H136,2)*ROUND(G136,3),2)</f>
      </c>
      <c r="O136">
        <f>(I136*21)/100</f>
      </c>
      <c t="s">
        <v>13</v>
      </c>
    </row>
    <row r="137" spans="1:5" ht="38.25">
      <c r="A137" s="28" t="s">
        <v>40</v>
      </c>
      <c r="E137" s="29" t="s">
        <v>228</v>
      </c>
    </row>
    <row r="138" spans="1:5" ht="12.75">
      <c r="A138" s="30" t="s">
        <v>42</v>
      </c>
      <c r="E138" s="31" t="s">
        <v>229</v>
      </c>
    </row>
    <row r="139" spans="1:5" ht="140.25">
      <c r="A139" t="s">
        <v>44</v>
      </c>
      <c r="E139" s="29" t="s">
        <v>220</v>
      </c>
    </row>
    <row r="140" spans="1:18" ht="12.75" customHeight="1">
      <c r="A140" s="5" t="s">
        <v>33</v>
      </c>
      <c s="5"/>
      <c s="35" t="s">
        <v>61</v>
      </c>
      <c s="5"/>
      <c s="21" t="s">
        <v>230</v>
      </c>
      <c s="5"/>
      <c s="5"/>
      <c s="5"/>
      <c s="36">
        <f>0+Q140</f>
      </c>
      <c r="O140">
        <f>0+R140</f>
      </c>
      <c r="Q140">
        <f>0+I141+I145+I149+I153+I157+I161+I165</f>
      </c>
      <c>
        <f>0+O141+O145+O149+O153+O157+O161+O165</f>
      </c>
    </row>
    <row r="141" spans="1:16" ht="12.75">
      <c r="A141" s="19" t="s">
        <v>35</v>
      </c>
      <c s="23" t="s">
        <v>231</v>
      </c>
      <c s="23" t="s">
        <v>232</v>
      </c>
      <c s="19" t="s">
        <v>37</v>
      </c>
      <c s="24" t="s">
        <v>233</v>
      </c>
      <c s="25" t="s">
        <v>98</v>
      </c>
      <c s="26">
        <v>594</v>
      </c>
      <c s="27">
        <v>0</v>
      </c>
      <c s="27">
        <f>ROUND(ROUND(H141,2)*ROUND(G141,3),2)</f>
      </c>
      <c r="O141">
        <f>(I141*21)/100</f>
      </c>
      <c t="s">
        <v>13</v>
      </c>
    </row>
    <row r="142" spans="1:5" ht="12.75">
      <c r="A142" s="28" t="s">
        <v>40</v>
      </c>
      <c r="E142" s="29" t="s">
        <v>234</v>
      </c>
    </row>
    <row r="143" spans="1:5" ht="12.75">
      <c r="A143" s="30" t="s">
        <v>42</v>
      </c>
      <c r="E143" s="31" t="s">
        <v>235</v>
      </c>
    </row>
    <row r="144" spans="1:5" ht="255">
      <c r="A144" t="s">
        <v>44</v>
      </c>
      <c r="E144" s="29" t="s">
        <v>236</v>
      </c>
    </row>
    <row r="145" spans="1:16" ht="12.75">
      <c r="A145" s="19" t="s">
        <v>35</v>
      </c>
      <c s="23" t="s">
        <v>237</v>
      </c>
      <c s="23" t="s">
        <v>238</v>
      </c>
      <c s="19" t="s">
        <v>37</v>
      </c>
      <c s="24" t="s">
        <v>239</v>
      </c>
      <c s="25" t="s">
        <v>98</v>
      </c>
      <c s="26">
        <v>142</v>
      </c>
      <c s="27">
        <v>0</v>
      </c>
      <c s="27">
        <f>ROUND(ROUND(H145,2)*ROUND(G145,3),2)</f>
      </c>
      <c r="O145">
        <f>(I145*21)/100</f>
      </c>
      <c t="s">
        <v>13</v>
      </c>
    </row>
    <row r="146" spans="1:5" ht="12.75">
      <c r="A146" s="28" t="s">
        <v>40</v>
      </c>
      <c r="E146" s="29" t="s">
        <v>240</v>
      </c>
    </row>
    <row r="147" spans="1:5" ht="12.75">
      <c r="A147" s="30" t="s">
        <v>42</v>
      </c>
      <c r="E147" s="31" t="s">
        <v>241</v>
      </c>
    </row>
    <row r="148" spans="1:5" ht="255">
      <c r="A148" t="s">
        <v>44</v>
      </c>
      <c r="E148" s="29" t="s">
        <v>236</v>
      </c>
    </row>
    <row r="149" spans="1:16" ht="12.75">
      <c r="A149" s="19" t="s">
        <v>35</v>
      </c>
      <c s="23" t="s">
        <v>242</v>
      </c>
      <c s="23" t="s">
        <v>243</v>
      </c>
      <c s="19" t="s">
        <v>37</v>
      </c>
      <c s="24" t="s">
        <v>244</v>
      </c>
      <c s="25" t="s">
        <v>98</v>
      </c>
      <c s="26">
        <v>806</v>
      </c>
      <c s="27">
        <v>0</v>
      </c>
      <c s="27">
        <f>ROUND(ROUND(H149,2)*ROUND(G149,3),2)</f>
      </c>
      <c r="O149">
        <f>(I149*21)/100</f>
      </c>
      <c t="s">
        <v>13</v>
      </c>
    </row>
    <row r="150" spans="1:5" ht="12.75">
      <c r="A150" s="28" t="s">
        <v>40</v>
      </c>
      <c r="E150" s="29" t="s">
        <v>37</v>
      </c>
    </row>
    <row r="151" spans="1:5" ht="51">
      <c r="A151" s="30" t="s">
        <v>42</v>
      </c>
      <c r="E151" s="31" t="s">
        <v>245</v>
      </c>
    </row>
    <row r="152" spans="1:5" ht="242.25">
      <c r="A152" t="s">
        <v>44</v>
      </c>
      <c r="E152" s="29" t="s">
        <v>246</v>
      </c>
    </row>
    <row r="153" spans="1:16" ht="12.75">
      <c r="A153" s="19" t="s">
        <v>35</v>
      </c>
      <c s="23" t="s">
        <v>247</v>
      </c>
      <c s="23" t="s">
        <v>248</v>
      </c>
      <c s="19" t="s">
        <v>37</v>
      </c>
      <c s="24" t="s">
        <v>249</v>
      </c>
      <c s="25" t="s">
        <v>75</v>
      </c>
      <c s="26">
        <v>3</v>
      </c>
      <c s="27">
        <v>0</v>
      </c>
      <c s="27">
        <f>ROUND(ROUND(H153,2)*ROUND(G153,3),2)</f>
      </c>
      <c r="O153">
        <f>(I153*21)/100</f>
      </c>
      <c t="s">
        <v>13</v>
      </c>
    </row>
    <row r="154" spans="1:5" ht="12.75">
      <c r="A154" s="28" t="s">
        <v>40</v>
      </c>
      <c r="E154" s="29" t="s">
        <v>250</v>
      </c>
    </row>
    <row r="155" spans="1:5" ht="12.75">
      <c r="A155" s="30" t="s">
        <v>42</v>
      </c>
      <c r="E155" s="31" t="s">
        <v>251</v>
      </c>
    </row>
    <row r="156" spans="1:5" ht="242.25">
      <c r="A156" t="s">
        <v>44</v>
      </c>
      <c r="E156" s="29" t="s">
        <v>252</v>
      </c>
    </row>
    <row r="157" spans="1:16" ht="12.75">
      <c r="A157" s="19" t="s">
        <v>35</v>
      </c>
      <c s="23" t="s">
        <v>253</v>
      </c>
      <c s="23" t="s">
        <v>254</v>
      </c>
      <c s="19" t="s">
        <v>37</v>
      </c>
      <c s="24" t="s">
        <v>255</v>
      </c>
      <c s="25" t="s">
        <v>75</v>
      </c>
      <c s="26">
        <v>21</v>
      </c>
      <c s="27">
        <v>0</v>
      </c>
      <c s="27">
        <f>ROUND(ROUND(H157,2)*ROUND(G157,3),2)</f>
      </c>
      <c r="O157">
        <f>(I157*21)/100</f>
      </c>
      <c t="s">
        <v>13</v>
      </c>
    </row>
    <row r="158" spans="1:5" ht="38.25">
      <c r="A158" s="28" t="s">
        <v>40</v>
      </c>
      <c r="E158" s="29" t="s">
        <v>256</v>
      </c>
    </row>
    <row r="159" spans="1:5" ht="12.75">
      <c r="A159" s="30" t="s">
        <v>42</v>
      </c>
      <c r="E159" s="31" t="s">
        <v>257</v>
      </c>
    </row>
    <row r="160" spans="1:5" ht="76.5">
      <c r="A160" t="s">
        <v>44</v>
      </c>
      <c r="E160" s="29" t="s">
        <v>258</v>
      </c>
    </row>
    <row r="161" spans="1:16" ht="12.75">
      <c r="A161" s="19" t="s">
        <v>35</v>
      </c>
      <c s="23" t="s">
        <v>259</v>
      </c>
      <c s="23" t="s">
        <v>260</v>
      </c>
      <c s="19" t="s">
        <v>37</v>
      </c>
      <c s="24" t="s">
        <v>261</v>
      </c>
      <c s="25" t="s">
        <v>75</v>
      </c>
      <c s="26">
        <v>2</v>
      </c>
      <c s="27">
        <v>0</v>
      </c>
      <c s="27">
        <f>ROUND(ROUND(H161,2)*ROUND(G161,3),2)</f>
      </c>
      <c r="O161">
        <f>(I161*21)/100</f>
      </c>
      <c t="s">
        <v>13</v>
      </c>
    </row>
    <row r="162" spans="1:5" ht="12.75">
      <c r="A162" s="28" t="s">
        <v>40</v>
      </c>
      <c r="E162" s="29" t="s">
        <v>37</v>
      </c>
    </row>
    <row r="163" spans="1:5" ht="12.75">
      <c r="A163" s="30" t="s">
        <v>42</v>
      </c>
      <c r="E163" s="31" t="s">
        <v>77</v>
      </c>
    </row>
    <row r="164" spans="1:5" ht="25.5">
      <c r="A164" t="s">
        <v>44</v>
      </c>
      <c r="E164" s="29" t="s">
        <v>262</v>
      </c>
    </row>
    <row r="165" spans="1:16" ht="12.75">
      <c r="A165" s="19" t="s">
        <v>35</v>
      </c>
      <c s="23" t="s">
        <v>263</v>
      </c>
      <c s="23" t="s">
        <v>264</v>
      </c>
      <c s="19" t="s">
        <v>37</v>
      </c>
      <c s="24" t="s">
        <v>265</v>
      </c>
      <c s="25" t="s">
        <v>75</v>
      </c>
      <c s="26">
        <v>28</v>
      </c>
      <c s="27">
        <v>0</v>
      </c>
      <c s="27">
        <f>ROUND(ROUND(H165,2)*ROUND(G165,3),2)</f>
      </c>
      <c r="O165">
        <f>(I165*21)/100</f>
      </c>
      <c t="s">
        <v>13</v>
      </c>
    </row>
    <row r="166" spans="1:5" ht="12.75">
      <c r="A166" s="28" t="s">
        <v>40</v>
      </c>
      <c r="E166" s="29" t="s">
        <v>37</v>
      </c>
    </row>
    <row r="167" spans="1:5" ht="12.75">
      <c r="A167" s="30" t="s">
        <v>42</v>
      </c>
      <c r="E167" s="31" t="s">
        <v>266</v>
      </c>
    </row>
    <row r="168" spans="1:5" ht="25.5">
      <c r="A168" t="s">
        <v>44</v>
      </c>
      <c r="E168" s="29" t="s">
        <v>262</v>
      </c>
    </row>
    <row r="169" spans="1:18" ht="12.75" customHeight="1">
      <c r="A169" s="5" t="s">
        <v>33</v>
      </c>
      <c s="5"/>
      <c s="35" t="s">
        <v>30</v>
      </c>
      <c s="5"/>
      <c s="21" t="s">
        <v>267</v>
      </c>
      <c s="5"/>
      <c s="5"/>
      <c s="5"/>
      <c s="36">
        <f>0+Q169</f>
      </c>
      <c r="O169">
        <f>0+R169</f>
      </c>
      <c r="Q169">
        <f>0+I170+I174+I178+I182+I186+I190+I194+I198+I202+I206+I210+I214+I218</f>
      </c>
      <c>
        <f>0+O170+O174+O178+O182+O186+O190+O194+O198+O202+O206+O210+O214+O218</f>
      </c>
    </row>
    <row r="170" spans="1:16" ht="25.5">
      <c r="A170" s="19" t="s">
        <v>35</v>
      </c>
      <c s="23" t="s">
        <v>268</v>
      </c>
      <c s="23" t="s">
        <v>269</v>
      </c>
      <c s="19" t="s">
        <v>37</v>
      </c>
      <c s="24" t="s">
        <v>270</v>
      </c>
      <c s="25" t="s">
        <v>75</v>
      </c>
      <c s="26">
        <v>26</v>
      </c>
      <c s="27">
        <v>0</v>
      </c>
      <c s="27">
        <f>ROUND(ROUND(H170,2)*ROUND(G170,3),2)</f>
      </c>
      <c r="O170">
        <f>(I170*21)/100</f>
      </c>
      <c t="s">
        <v>13</v>
      </c>
    </row>
    <row r="171" spans="1:5" ht="12.75">
      <c r="A171" s="28" t="s">
        <v>40</v>
      </c>
      <c r="E171" s="29" t="s">
        <v>271</v>
      </c>
    </row>
    <row r="172" spans="1:5" ht="12.75">
      <c r="A172" s="30" t="s">
        <v>42</v>
      </c>
      <c r="E172" s="31" t="s">
        <v>272</v>
      </c>
    </row>
    <row r="173" spans="1:5" ht="25.5">
      <c r="A173" t="s">
        <v>44</v>
      </c>
      <c r="E173" s="29" t="s">
        <v>273</v>
      </c>
    </row>
    <row r="174" spans="1:16" ht="12.75">
      <c r="A174" s="19" t="s">
        <v>35</v>
      </c>
      <c s="23" t="s">
        <v>274</v>
      </c>
      <c s="23" t="s">
        <v>275</v>
      </c>
      <c s="19" t="s">
        <v>37</v>
      </c>
      <c s="24" t="s">
        <v>276</v>
      </c>
      <c s="25" t="s">
        <v>75</v>
      </c>
      <c s="26">
        <v>23</v>
      </c>
      <c s="27">
        <v>0</v>
      </c>
      <c s="27">
        <f>ROUND(ROUND(H174,2)*ROUND(G174,3),2)</f>
      </c>
      <c r="O174">
        <f>(I174*21)/100</f>
      </c>
      <c t="s">
        <v>13</v>
      </c>
    </row>
    <row r="175" spans="1:5" ht="12.75">
      <c r="A175" s="28" t="s">
        <v>40</v>
      </c>
      <c r="E175" s="29" t="s">
        <v>271</v>
      </c>
    </row>
    <row r="176" spans="1:5" ht="12.75">
      <c r="A176" s="30" t="s">
        <v>42</v>
      </c>
      <c r="E176" s="31" t="s">
        <v>277</v>
      </c>
    </row>
    <row r="177" spans="1:5" ht="25.5">
      <c r="A177" t="s">
        <v>44</v>
      </c>
      <c r="E177" s="29" t="s">
        <v>278</v>
      </c>
    </row>
    <row r="178" spans="1:16" ht="12.75">
      <c r="A178" s="19" t="s">
        <v>35</v>
      </c>
      <c s="23" t="s">
        <v>279</v>
      </c>
      <c s="23" t="s">
        <v>280</v>
      </c>
      <c s="19" t="s">
        <v>37</v>
      </c>
      <c s="24" t="s">
        <v>281</v>
      </c>
      <c s="25" t="s">
        <v>75</v>
      </c>
      <c s="26">
        <v>12</v>
      </c>
      <c s="27">
        <v>0</v>
      </c>
      <c s="27">
        <f>ROUND(ROUND(H178,2)*ROUND(G178,3),2)</f>
      </c>
      <c r="O178">
        <f>(I178*21)/100</f>
      </c>
      <c t="s">
        <v>13</v>
      </c>
    </row>
    <row r="179" spans="1:5" ht="25.5">
      <c r="A179" s="28" t="s">
        <v>40</v>
      </c>
      <c r="E179" s="29" t="s">
        <v>282</v>
      </c>
    </row>
    <row r="180" spans="1:5" ht="12.75">
      <c r="A180" s="30" t="s">
        <v>42</v>
      </c>
      <c r="E180" s="31" t="s">
        <v>283</v>
      </c>
    </row>
    <row r="181" spans="1:5" ht="25.5">
      <c r="A181" t="s">
        <v>44</v>
      </c>
      <c r="E181" s="29" t="s">
        <v>278</v>
      </c>
    </row>
    <row r="182" spans="1:16" ht="25.5">
      <c r="A182" s="19" t="s">
        <v>35</v>
      </c>
      <c s="23" t="s">
        <v>284</v>
      </c>
      <c s="23" t="s">
        <v>285</v>
      </c>
      <c s="19" t="s">
        <v>37</v>
      </c>
      <c s="24" t="s">
        <v>286</v>
      </c>
      <c s="25" t="s">
        <v>75</v>
      </c>
      <c s="26">
        <v>15</v>
      </c>
      <c s="27">
        <v>0</v>
      </c>
      <c s="27">
        <f>ROUND(ROUND(H182,2)*ROUND(G182,3),2)</f>
      </c>
      <c r="O182">
        <f>(I182*21)/100</f>
      </c>
      <c t="s">
        <v>13</v>
      </c>
    </row>
    <row r="183" spans="1:5" ht="25.5">
      <c r="A183" s="28" t="s">
        <v>40</v>
      </c>
      <c r="E183" s="29" t="s">
        <v>282</v>
      </c>
    </row>
    <row r="184" spans="1:5" ht="12.75">
      <c r="A184" s="30" t="s">
        <v>42</v>
      </c>
      <c r="E184" s="31" t="s">
        <v>287</v>
      </c>
    </row>
    <row r="185" spans="1:5" ht="25.5">
      <c r="A185" t="s">
        <v>44</v>
      </c>
      <c r="E185" s="29" t="s">
        <v>288</v>
      </c>
    </row>
    <row r="186" spans="1:16" ht="25.5">
      <c r="A186" s="19" t="s">
        <v>35</v>
      </c>
      <c s="23" t="s">
        <v>289</v>
      </c>
      <c s="23" t="s">
        <v>290</v>
      </c>
      <c s="19" t="s">
        <v>37</v>
      </c>
      <c s="24" t="s">
        <v>291</v>
      </c>
      <c s="25" t="s">
        <v>182</v>
      </c>
      <c s="26">
        <v>140</v>
      </c>
      <c s="27">
        <v>0</v>
      </c>
      <c s="27">
        <f>ROUND(ROUND(H186,2)*ROUND(G186,3),2)</f>
      </c>
      <c r="O186">
        <f>(I186*21)/100</f>
      </c>
      <c t="s">
        <v>13</v>
      </c>
    </row>
    <row r="187" spans="1:5" ht="12.75">
      <c r="A187" s="28" t="s">
        <v>40</v>
      </c>
      <c r="E187" s="29" t="s">
        <v>292</v>
      </c>
    </row>
    <row r="188" spans="1:5" ht="12.75">
      <c r="A188" s="30" t="s">
        <v>42</v>
      </c>
      <c r="E188" s="31" t="s">
        <v>293</v>
      </c>
    </row>
    <row r="189" spans="1:5" ht="38.25">
      <c r="A189" t="s">
        <v>44</v>
      </c>
      <c r="E189" s="29" t="s">
        <v>294</v>
      </c>
    </row>
    <row r="190" spans="1:16" ht="25.5">
      <c r="A190" s="19" t="s">
        <v>35</v>
      </c>
      <c s="23" t="s">
        <v>295</v>
      </c>
      <c s="23" t="s">
        <v>296</v>
      </c>
      <c s="19" t="s">
        <v>37</v>
      </c>
      <c s="24" t="s">
        <v>297</v>
      </c>
      <c s="25" t="s">
        <v>182</v>
      </c>
      <c s="26">
        <v>140</v>
      </c>
      <c s="27">
        <v>0</v>
      </c>
      <c s="27">
        <f>ROUND(ROUND(H190,2)*ROUND(G190,3),2)</f>
      </c>
      <c r="O190">
        <f>(I190*21)/100</f>
      </c>
      <c t="s">
        <v>13</v>
      </c>
    </row>
    <row r="191" spans="1:5" ht="25.5">
      <c r="A191" s="28" t="s">
        <v>40</v>
      </c>
      <c r="E191" s="29" t="s">
        <v>298</v>
      </c>
    </row>
    <row r="192" spans="1:5" ht="12.75">
      <c r="A192" s="30" t="s">
        <v>42</v>
      </c>
      <c r="E192" s="31" t="s">
        <v>293</v>
      </c>
    </row>
    <row r="193" spans="1:5" ht="38.25">
      <c r="A193" t="s">
        <v>44</v>
      </c>
      <c r="E193" s="29" t="s">
        <v>294</v>
      </c>
    </row>
    <row r="194" spans="1:16" ht="25.5">
      <c r="A194" s="19" t="s">
        <v>35</v>
      </c>
      <c s="23" t="s">
        <v>299</v>
      </c>
      <c s="23" t="s">
        <v>300</v>
      </c>
      <c s="19" t="s">
        <v>37</v>
      </c>
      <c s="24" t="s">
        <v>301</v>
      </c>
      <c s="25" t="s">
        <v>182</v>
      </c>
      <c s="26">
        <v>112.5</v>
      </c>
      <c s="27">
        <v>0</v>
      </c>
      <c s="27">
        <f>ROUND(ROUND(H194,2)*ROUND(G194,3),2)</f>
      </c>
      <c r="O194">
        <f>(I194*21)/100</f>
      </c>
      <c t="s">
        <v>13</v>
      </c>
    </row>
    <row r="195" spans="1:5" ht="51">
      <c r="A195" s="28" t="s">
        <v>40</v>
      </c>
      <c r="E195" s="29" t="s">
        <v>302</v>
      </c>
    </row>
    <row r="196" spans="1:5" ht="51">
      <c r="A196" s="30" t="s">
        <v>42</v>
      </c>
      <c r="E196" s="31" t="s">
        <v>303</v>
      </c>
    </row>
    <row r="197" spans="1:5" ht="12.75">
      <c r="A197" t="s">
        <v>44</v>
      </c>
      <c r="E197" s="29" t="s">
        <v>304</v>
      </c>
    </row>
    <row r="198" spans="1:16" ht="12.75">
      <c r="A198" s="19" t="s">
        <v>35</v>
      </c>
      <c s="23" t="s">
        <v>305</v>
      </c>
      <c s="23" t="s">
        <v>306</v>
      </c>
      <c s="19" t="s">
        <v>37</v>
      </c>
      <c s="24" t="s">
        <v>307</v>
      </c>
      <c s="25" t="s">
        <v>98</v>
      </c>
      <c s="26">
        <v>1013</v>
      </c>
      <c s="27">
        <v>0</v>
      </c>
      <c s="27">
        <f>ROUND(ROUND(H198,2)*ROUND(G198,3),2)</f>
      </c>
      <c r="O198">
        <f>(I198*21)/100</f>
      </c>
      <c t="s">
        <v>13</v>
      </c>
    </row>
    <row r="199" spans="1:5" ht="12.75">
      <c r="A199" s="28" t="s">
        <v>40</v>
      </c>
      <c r="E199" s="29" t="s">
        <v>37</v>
      </c>
    </row>
    <row r="200" spans="1:5" ht="63.75">
      <c r="A200" s="30" t="s">
        <v>42</v>
      </c>
      <c r="E200" s="31" t="s">
        <v>308</v>
      </c>
    </row>
    <row r="201" spans="1:5" ht="51">
      <c r="A201" t="s">
        <v>44</v>
      </c>
      <c r="E201" s="29" t="s">
        <v>309</v>
      </c>
    </row>
    <row r="202" spans="1:16" ht="12.75">
      <c r="A202" s="19" t="s">
        <v>35</v>
      </c>
      <c s="23" t="s">
        <v>310</v>
      </c>
      <c s="23" t="s">
        <v>311</v>
      </c>
      <c s="19" t="s">
        <v>37</v>
      </c>
      <c s="24" t="s">
        <v>312</v>
      </c>
      <c s="25" t="s">
        <v>98</v>
      </c>
      <c s="26">
        <v>1425</v>
      </c>
      <c s="27">
        <v>0</v>
      </c>
      <c s="27">
        <f>ROUND(ROUND(H202,2)*ROUND(G202,3),2)</f>
      </c>
      <c r="O202">
        <f>(I202*21)/100</f>
      </c>
      <c t="s">
        <v>13</v>
      </c>
    </row>
    <row r="203" spans="1:5" ht="25.5">
      <c r="A203" s="28" t="s">
        <v>40</v>
      </c>
      <c r="E203" s="29" t="s">
        <v>313</v>
      </c>
    </row>
    <row r="204" spans="1:5" ht="12.75">
      <c r="A204" s="30" t="s">
        <v>42</v>
      </c>
      <c r="E204" s="31" t="s">
        <v>114</v>
      </c>
    </row>
    <row r="205" spans="1:5" ht="38.25">
      <c r="A205" t="s">
        <v>44</v>
      </c>
      <c r="E205" s="29" t="s">
        <v>314</v>
      </c>
    </row>
    <row r="206" spans="1:16" ht="12.75">
      <c r="A206" s="19" t="s">
        <v>35</v>
      </c>
      <c s="23" t="s">
        <v>315</v>
      </c>
      <c s="23" t="s">
        <v>316</v>
      </c>
      <c s="19" t="s">
        <v>37</v>
      </c>
      <c s="24" t="s">
        <v>317</v>
      </c>
      <c s="25" t="s">
        <v>182</v>
      </c>
      <c s="26">
        <v>4010</v>
      </c>
      <c s="27">
        <v>0</v>
      </c>
      <c s="27">
        <f>ROUND(ROUND(H206,2)*ROUND(G206,3),2)</f>
      </c>
      <c r="O206">
        <f>(I206*21)/100</f>
      </c>
      <c t="s">
        <v>13</v>
      </c>
    </row>
    <row r="207" spans="1:5" ht="25.5">
      <c r="A207" s="28" t="s">
        <v>40</v>
      </c>
      <c r="E207" s="29" t="s">
        <v>318</v>
      </c>
    </row>
    <row r="208" spans="1:5" ht="12.75">
      <c r="A208" s="30" t="s">
        <v>42</v>
      </c>
      <c r="E208" s="31" t="s">
        <v>205</v>
      </c>
    </row>
    <row r="209" spans="1:5" ht="25.5">
      <c r="A209" t="s">
        <v>44</v>
      </c>
      <c r="E209" s="29" t="s">
        <v>319</v>
      </c>
    </row>
    <row r="210" spans="1:16" ht="12.75">
      <c r="A210" s="19" t="s">
        <v>35</v>
      </c>
      <c s="23" t="s">
        <v>320</v>
      </c>
      <c s="23" t="s">
        <v>321</v>
      </c>
      <c s="19" t="s">
        <v>37</v>
      </c>
      <c s="24" t="s">
        <v>322</v>
      </c>
      <c s="25" t="s">
        <v>75</v>
      </c>
      <c s="26">
        <v>4</v>
      </c>
      <c s="27">
        <v>0</v>
      </c>
      <c s="27">
        <f>ROUND(ROUND(H210,2)*ROUND(G210,3),2)</f>
      </c>
      <c r="O210">
        <f>(I210*21)/100</f>
      </c>
      <c t="s">
        <v>13</v>
      </c>
    </row>
    <row r="211" spans="1:5" ht="38.25">
      <c r="A211" s="28" t="s">
        <v>40</v>
      </c>
      <c r="E211" s="29" t="s">
        <v>323</v>
      </c>
    </row>
    <row r="212" spans="1:5" ht="12.75">
      <c r="A212" s="30" t="s">
        <v>42</v>
      </c>
      <c r="E212" s="31" t="s">
        <v>324</v>
      </c>
    </row>
    <row r="213" spans="1:5" ht="89.25">
      <c r="A213" t="s">
        <v>44</v>
      </c>
      <c r="E213" s="29" t="s">
        <v>325</v>
      </c>
    </row>
    <row r="214" spans="1:16" ht="12.75">
      <c r="A214" s="19" t="s">
        <v>35</v>
      </c>
      <c s="23" t="s">
        <v>326</v>
      </c>
      <c s="23" t="s">
        <v>327</v>
      </c>
      <c s="19" t="s">
        <v>19</v>
      </c>
      <c s="24" t="s">
        <v>328</v>
      </c>
      <c s="25" t="s">
        <v>39</v>
      </c>
      <c s="26">
        <v>1</v>
      </c>
      <c s="27">
        <v>0</v>
      </c>
      <c s="27">
        <f>ROUND(ROUND(H214,2)*ROUND(G214,3),2)</f>
      </c>
      <c r="O214">
        <f>(I214*21)/100</f>
      </c>
      <c t="s">
        <v>13</v>
      </c>
    </row>
    <row r="215" spans="1:5" ht="51">
      <c r="A215" s="28" t="s">
        <v>40</v>
      </c>
      <c r="E215" s="29" t="s">
        <v>329</v>
      </c>
    </row>
    <row r="216" spans="1:5" ht="12.75">
      <c r="A216" s="30" t="s">
        <v>42</v>
      </c>
      <c r="E216" s="31" t="s">
        <v>43</v>
      </c>
    </row>
    <row r="217" spans="1:5" ht="12.75">
      <c r="A217" t="s">
        <v>44</v>
      </c>
      <c r="E217" s="29" t="s">
        <v>37</v>
      </c>
    </row>
    <row r="218" spans="1:16" ht="12.75">
      <c r="A218" s="19" t="s">
        <v>35</v>
      </c>
      <c s="23" t="s">
        <v>330</v>
      </c>
      <c s="23" t="s">
        <v>327</v>
      </c>
      <c s="19" t="s">
        <v>13</v>
      </c>
      <c s="24" t="s">
        <v>331</v>
      </c>
      <c s="25" t="s">
        <v>39</v>
      </c>
      <c s="26">
        <v>1</v>
      </c>
      <c s="27">
        <v>0</v>
      </c>
      <c s="27">
        <f>ROUND(ROUND(H218,2)*ROUND(G218,3),2)</f>
      </c>
      <c r="O218">
        <f>(I218*21)/100</f>
      </c>
      <c t="s">
        <v>13</v>
      </c>
    </row>
    <row r="219" spans="1:5" ht="63.75">
      <c r="A219" s="28" t="s">
        <v>40</v>
      </c>
      <c r="E219" s="29" t="s">
        <v>332</v>
      </c>
    </row>
    <row r="220" spans="1:5" ht="12.75">
      <c r="A220" s="30" t="s">
        <v>42</v>
      </c>
      <c r="E220" s="31" t="s">
        <v>43</v>
      </c>
    </row>
    <row r="221" spans="1:5" ht="12.75">
      <c r="A221" t="s">
        <v>44</v>
      </c>
      <c r="E221" s="29"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12</v>
      </c>
    </row>
    <row r="3" spans="1:16" ht="15" customHeight="1">
      <c r="A3" t="s">
        <v>1</v>
      </c>
      <c s="8" t="s">
        <v>4</v>
      </c>
      <c s="9" t="s">
        <v>5</v>
      </c>
      <c s="1"/>
      <c s="10" t="s">
        <v>6</v>
      </c>
      <c s="1"/>
      <c s="4"/>
      <c s="3" t="s">
        <v>333</v>
      </c>
      <c s="32">
        <f>0+I8+I13</f>
      </c>
      <c r="O3" t="s">
        <v>9</v>
      </c>
      <c t="s">
        <v>13</v>
      </c>
    </row>
    <row r="4" spans="1:16" ht="15" customHeight="1">
      <c r="A4" t="s">
        <v>7</v>
      </c>
      <c s="12" t="s">
        <v>8</v>
      </c>
      <c s="13" t="s">
        <v>333</v>
      </c>
      <c s="5"/>
      <c s="14" t="s">
        <v>334</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335</v>
      </c>
      <c s="19" t="s">
        <v>37</v>
      </c>
      <c s="24" t="s">
        <v>336</v>
      </c>
      <c s="25" t="s">
        <v>39</v>
      </c>
      <c s="26">
        <v>1</v>
      </c>
      <c s="27">
        <v>0</v>
      </c>
      <c s="27">
        <f>ROUND(ROUND(H9,2)*ROUND(G9,3),2)</f>
      </c>
      <c r="O9">
        <f>(I9*21)/100</f>
      </c>
      <c t="s">
        <v>13</v>
      </c>
    </row>
    <row r="10" spans="1:5" ht="76.5">
      <c r="A10" s="28" t="s">
        <v>40</v>
      </c>
      <c r="E10" s="29" t="s">
        <v>337</v>
      </c>
    </row>
    <row r="11" spans="1:5" ht="12.75">
      <c r="A11" s="30" t="s">
        <v>42</v>
      </c>
      <c r="E11" s="31" t="s">
        <v>43</v>
      </c>
    </row>
    <row r="12" spans="1:5" ht="12.75">
      <c r="A12" t="s">
        <v>44</v>
      </c>
      <c r="E12" s="29" t="s">
        <v>338</v>
      </c>
    </row>
    <row r="13" spans="1:18" ht="12.75" customHeight="1">
      <c r="A13" s="5" t="s">
        <v>33</v>
      </c>
      <c s="5"/>
      <c s="35" t="s">
        <v>30</v>
      </c>
      <c s="5"/>
      <c s="21" t="s">
        <v>267</v>
      </c>
      <c s="5"/>
      <c s="5"/>
      <c s="5"/>
      <c s="36">
        <f>0+Q13</f>
      </c>
      <c r="O13">
        <f>0+R13</f>
      </c>
      <c r="Q13">
        <f>0+I14+I18+I22+I26+I30+I34+I38+I42</f>
      </c>
      <c>
        <f>0+O14+O18+O22+O26+O30+O34+O38+O42</f>
      </c>
    </row>
    <row r="14" spans="1:16" ht="25.5">
      <c r="A14" s="19" t="s">
        <v>35</v>
      </c>
      <c s="23" t="s">
        <v>13</v>
      </c>
      <c s="23" t="s">
        <v>339</v>
      </c>
      <c s="19" t="s">
        <v>340</v>
      </c>
      <c s="24" t="s">
        <v>341</v>
      </c>
      <c s="25" t="s">
        <v>75</v>
      </c>
      <c s="26">
        <v>16</v>
      </c>
      <c s="27">
        <v>0</v>
      </c>
      <c s="27">
        <f>ROUND(ROUND(H14,2)*ROUND(G14,3),2)</f>
      </c>
      <c r="O14">
        <f>(I14*21)/100</f>
      </c>
      <c t="s">
        <v>13</v>
      </c>
    </row>
    <row r="15" spans="1:5" ht="12.75">
      <c r="A15" s="28" t="s">
        <v>40</v>
      </c>
      <c r="E15" s="29" t="s">
        <v>342</v>
      </c>
    </row>
    <row r="16" spans="1:5" ht="12.75">
      <c r="A16" s="30" t="s">
        <v>42</v>
      </c>
      <c r="E16" s="31" t="s">
        <v>343</v>
      </c>
    </row>
    <row r="17" spans="1:5" ht="63.75">
      <c r="A17" t="s">
        <v>44</v>
      </c>
      <c r="E17" s="29" t="s">
        <v>344</v>
      </c>
    </row>
    <row r="18" spans="1:16" ht="12.75">
      <c r="A18" s="19" t="s">
        <v>35</v>
      </c>
      <c s="23" t="s">
        <v>12</v>
      </c>
      <c s="23" t="s">
        <v>345</v>
      </c>
      <c s="19" t="s">
        <v>37</v>
      </c>
      <c s="24" t="s">
        <v>346</v>
      </c>
      <c s="25" t="s">
        <v>75</v>
      </c>
      <c s="26">
        <v>16</v>
      </c>
      <c s="27">
        <v>0</v>
      </c>
      <c s="27">
        <f>ROUND(ROUND(H18,2)*ROUND(G18,3),2)</f>
      </c>
      <c r="O18">
        <f>(I18*21)/100</f>
      </c>
      <c t="s">
        <v>13</v>
      </c>
    </row>
    <row r="19" spans="1:5" ht="12.75">
      <c r="A19" s="28" t="s">
        <v>40</v>
      </c>
      <c r="E19" s="29" t="s">
        <v>37</v>
      </c>
    </row>
    <row r="20" spans="1:5" ht="12.75">
      <c r="A20" s="30" t="s">
        <v>42</v>
      </c>
      <c r="E20" s="31" t="s">
        <v>343</v>
      </c>
    </row>
    <row r="21" spans="1:5" ht="25.5">
      <c r="A21" t="s">
        <v>44</v>
      </c>
      <c r="E21" s="29" t="s">
        <v>278</v>
      </c>
    </row>
    <row r="22" spans="1:16" ht="12.75">
      <c r="A22" s="19" t="s">
        <v>35</v>
      </c>
      <c s="23" t="s">
        <v>23</v>
      </c>
      <c s="23" t="s">
        <v>347</v>
      </c>
      <c s="19" t="s">
        <v>340</v>
      </c>
      <c s="24" t="s">
        <v>348</v>
      </c>
      <c s="25" t="s">
        <v>75</v>
      </c>
      <c s="26">
        <v>3</v>
      </c>
      <c s="27">
        <v>0</v>
      </c>
      <c s="27">
        <f>ROUND(ROUND(H22,2)*ROUND(G22,3),2)</f>
      </c>
      <c r="O22">
        <f>(I22*21)/100</f>
      </c>
      <c t="s">
        <v>13</v>
      </c>
    </row>
    <row r="23" spans="1:5" ht="12.75">
      <c r="A23" s="28" t="s">
        <v>40</v>
      </c>
      <c r="E23" s="29" t="s">
        <v>342</v>
      </c>
    </row>
    <row r="24" spans="1:5" ht="12.75">
      <c r="A24" s="30" t="s">
        <v>42</v>
      </c>
      <c r="E24" s="31" t="s">
        <v>251</v>
      </c>
    </row>
    <row r="25" spans="1:5" ht="63.75">
      <c r="A25" t="s">
        <v>44</v>
      </c>
      <c r="E25" s="29" t="s">
        <v>349</v>
      </c>
    </row>
    <row r="26" spans="1:16" ht="12.75">
      <c r="A26" s="19" t="s">
        <v>35</v>
      </c>
      <c s="23" t="s">
        <v>25</v>
      </c>
      <c s="23" t="s">
        <v>350</v>
      </c>
      <c s="19" t="s">
        <v>37</v>
      </c>
      <c s="24" t="s">
        <v>351</v>
      </c>
      <c s="25" t="s">
        <v>75</v>
      </c>
      <c s="26">
        <v>3</v>
      </c>
      <c s="27">
        <v>0</v>
      </c>
      <c s="27">
        <f>ROUND(ROUND(H26,2)*ROUND(G26,3),2)</f>
      </c>
      <c r="O26">
        <f>(I26*21)/100</f>
      </c>
      <c t="s">
        <v>13</v>
      </c>
    </row>
    <row r="27" spans="1:5" ht="12.75">
      <c r="A27" s="28" t="s">
        <v>40</v>
      </c>
      <c r="E27" s="29" t="s">
        <v>37</v>
      </c>
    </row>
    <row r="28" spans="1:5" ht="12.75">
      <c r="A28" s="30" t="s">
        <v>42</v>
      </c>
      <c r="E28" s="31" t="s">
        <v>251</v>
      </c>
    </row>
    <row r="29" spans="1:5" ht="25.5">
      <c r="A29" t="s">
        <v>44</v>
      </c>
      <c r="E29" s="29" t="s">
        <v>278</v>
      </c>
    </row>
    <row r="30" spans="1:16" ht="12.75">
      <c r="A30" s="19" t="s">
        <v>35</v>
      </c>
      <c s="23" t="s">
        <v>27</v>
      </c>
      <c s="23" t="s">
        <v>352</v>
      </c>
      <c s="19" t="s">
        <v>340</v>
      </c>
      <c s="24" t="s">
        <v>353</v>
      </c>
      <c s="25" t="s">
        <v>75</v>
      </c>
      <c s="26">
        <v>2</v>
      </c>
      <c s="27">
        <v>0</v>
      </c>
      <c s="27">
        <f>ROUND(ROUND(H30,2)*ROUND(G30,3),2)</f>
      </c>
      <c r="O30">
        <f>(I30*21)/100</f>
      </c>
      <c t="s">
        <v>13</v>
      </c>
    </row>
    <row r="31" spans="1:5" ht="12.75">
      <c r="A31" s="28" t="s">
        <v>40</v>
      </c>
      <c r="E31" s="29" t="s">
        <v>342</v>
      </c>
    </row>
    <row r="32" spans="1:5" ht="12.75">
      <c r="A32" s="30" t="s">
        <v>42</v>
      </c>
      <c r="E32" s="31" t="s">
        <v>77</v>
      </c>
    </row>
    <row r="33" spans="1:5" ht="63.75">
      <c r="A33" t="s">
        <v>44</v>
      </c>
      <c r="E33" s="29" t="s">
        <v>354</v>
      </c>
    </row>
    <row r="34" spans="1:16" ht="12.75">
      <c r="A34" s="19" t="s">
        <v>35</v>
      </c>
      <c s="23" t="s">
        <v>57</v>
      </c>
      <c s="23" t="s">
        <v>355</v>
      </c>
      <c s="19" t="s">
        <v>37</v>
      </c>
      <c s="24" t="s">
        <v>356</v>
      </c>
      <c s="25" t="s">
        <v>75</v>
      </c>
      <c s="26">
        <v>2</v>
      </c>
      <c s="27">
        <v>0</v>
      </c>
      <c s="27">
        <f>ROUND(ROUND(H34,2)*ROUND(G34,3),2)</f>
      </c>
      <c r="O34">
        <f>(I34*21)/100</f>
      </c>
      <c t="s">
        <v>13</v>
      </c>
    </row>
    <row r="35" spans="1:5" ht="12.75">
      <c r="A35" s="28" t="s">
        <v>40</v>
      </c>
      <c r="E35" s="29" t="s">
        <v>37</v>
      </c>
    </row>
    <row r="36" spans="1:5" ht="12.75">
      <c r="A36" s="30" t="s">
        <v>42</v>
      </c>
      <c r="E36" s="31" t="s">
        <v>77</v>
      </c>
    </row>
    <row r="37" spans="1:5" ht="25.5">
      <c r="A37" t="s">
        <v>44</v>
      </c>
      <c r="E37" s="29" t="s">
        <v>357</v>
      </c>
    </row>
    <row r="38" spans="1:16" ht="12.75">
      <c r="A38" s="19" t="s">
        <v>35</v>
      </c>
      <c s="23" t="s">
        <v>61</v>
      </c>
      <c s="23" t="s">
        <v>358</v>
      </c>
      <c s="19" t="s">
        <v>340</v>
      </c>
      <c s="24" t="s">
        <v>359</v>
      </c>
      <c s="25" t="s">
        <v>75</v>
      </c>
      <c s="26">
        <v>58</v>
      </c>
      <c s="27">
        <v>0</v>
      </c>
      <c s="27">
        <f>ROUND(ROUND(H38,2)*ROUND(G38,3),2)</f>
      </c>
      <c r="O38">
        <f>(I38*21)/100</f>
      </c>
      <c t="s">
        <v>13</v>
      </c>
    </row>
    <row r="39" spans="1:5" ht="12.75">
      <c r="A39" s="28" t="s">
        <v>40</v>
      </c>
      <c r="E39" s="29" t="s">
        <v>342</v>
      </c>
    </row>
    <row r="40" spans="1:5" ht="12.75">
      <c r="A40" s="30" t="s">
        <v>42</v>
      </c>
      <c r="E40" s="31" t="s">
        <v>360</v>
      </c>
    </row>
    <row r="41" spans="1:5" ht="63.75">
      <c r="A41" t="s">
        <v>44</v>
      </c>
      <c r="E41" s="29" t="s">
        <v>354</v>
      </c>
    </row>
    <row r="42" spans="1:16" ht="12.75">
      <c r="A42" s="19" t="s">
        <v>35</v>
      </c>
      <c s="23" t="s">
        <v>30</v>
      </c>
      <c s="23" t="s">
        <v>361</v>
      </c>
      <c s="19" t="s">
        <v>37</v>
      </c>
      <c s="24" t="s">
        <v>362</v>
      </c>
      <c s="25" t="s">
        <v>75</v>
      </c>
      <c s="26">
        <v>58</v>
      </c>
      <c s="27">
        <v>0</v>
      </c>
      <c s="27">
        <f>ROUND(ROUND(H42,2)*ROUND(G42,3),2)</f>
      </c>
      <c r="O42">
        <f>(I42*21)/100</f>
      </c>
      <c t="s">
        <v>13</v>
      </c>
    </row>
    <row r="43" spans="1:5" ht="12.75">
      <c r="A43" s="28" t="s">
        <v>40</v>
      </c>
      <c r="E43" s="29" t="s">
        <v>37</v>
      </c>
    </row>
    <row r="44" spans="1:5" ht="12.75">
      <c r="A44" s="30" t="s">
        <v>42</v>
      </c>
      <c r="E44" s="31" t="s">
        <v>360</v>
      </c>
    </row>
    <row r="45" spans="1:5" ht="25.5">
      <c r="A45" t="s">
        <v>44</v>
      </c>
      <c r="E45" s="29" t="s">
        <v>357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